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29"/>
  </bookViews>
  <sheets>
    <sheet name="Лист12" sheetId="1" r:id="rId1"/>
    <sheet name="Лист11" sheetId="2" r:id="rId2"/>
    <sheet name="Лист9" sheetId="3" r:id="rId3"/>
    <sheet name="Лист10" sheetId="4" r:id="rId4"/>
    <sheet name="Лист19" sheetId="5" r:id="rId5"/>
    <sheet name="Лист25" sheetId="6" r:id="rId6"/>
    <sheet name="Лист24" sheetId="7" r:id="rId7"/>
    <sheet name="Лист4" sheetId="8" r:id="rId8"/>
    <sheet name="Лист21" sheetId="9" r:id="rId9"/>
    <sheet name="Лист23" sheetId="10" r:id="rId10"/>
    <sheet name="Лист26" sheetId="11" r:id="rId11"/>
    <sheet name="Лист27" sheetId="12" r:id="rId12"/>
    <sheet name="Лист28" sheetId="13" r:id="rId13"/>
    <sheet name="Лист18" sheetId="14" r:id="rId14"/>
    <sheet name="Лист20" sheetId="15" r:id="rId15"/>
    <sheet name="Лист17" sheetId="16" r:id="rId16"/>
    <sheet name="Лист16" sheetId="17" r:id="rId17"/>
    <sheet name="Лист15" sheetId="18" r:id="rId18"/>
    <sheet name="Лист14" sheetId="19" r:id="rId19"/>
    <sheet name="копія" sheetId="20" r:id="rId20"/>
    <sheet name="Лист13" sheetId="21" r:id="rId21"/>
    <sheet name="Лист5" sheetId="22" r:id="rId22"/>
    <sheet name="Лист7" sheetId="23" r:id="rId23"/>
    <sheet name="Лист6" sheetId="24" r:id="rId24"/>
    <sheet name="Лист3" sheetId="25" r:id="rId25"/>
    <sheet name="Лист8" sheetId="26" r:id="rId26"/>
    <sheet name="Лист22" sheetId="27" r:id="rId27"/>
    <sheet name="план СОЗ 23.05.14" sheetId="28" r:id="rId28"/>
    <sheet name="10.10.2013" sheetId="29" r:id="rId29"/>
    <sheet name="План СОЗ на 2015рік" sheetId="30" r:id="rId30"/>
    <sheet name="Лист31" sheetId="31" r:id="rId31"/>
    <sheet name="наб-2015." sheetId="32" r:id="rId32"/>
    <sheet name="набір 15" sheetId="33" r:id="rId33"/>
  </sheets>
  <definedNames>
    <definedName name="_xlnm.Print_Area" localSheetId="28">'10.10.2013'!$A$1:$R$41</definedName>
    <definedName name="_xlnm.Print_Area" localSheetId="18">'Лист14'!$A$1:$R$93</definedName>
    <definedName name="_xlnm.Print_Area" localSheetId="17">'Лист15'!$A$1:$R$46</definedName>
    <definedName name="_xlnm.Print_Area" localSheetId="13">'Лист18'!$A$1:$R$72</definedName>
    <definedName name="_xlnm.Print_Area" localSheetId="14">'Лист20'!$A$1:$R$42</definedName>
    <definedName name="_xlnm.Print_Area" localSheetId="8">'Лист21'!$A$1:$S$57</definedName>
    <definedName name="_xlnm.Print_Area" localSheetId="31">'наб-2015.'!$A$1:$R$2</definedName>
    <definedName name="_xlnm.Print_Area" localSheetId="27">'план СОЗ 23.05.14'!$A$1:$R$27</definedName>
    <definedName name="_xlnm.Print_Area" localSheetId="29">'План СОЗ на 2015рік'!$A$1:$R$8</definedName>
    <definedName name="Excel_BuiltIn_Print_Area_7">'10.10.2013'!$A$1:$R$44</definedName>
    <definedName name="Excel_BuiltIn_Print_Area_6">'Лист7'!$A:$XFD</definedName>
  </definedNames>
  <calcPr fullCalcOnLoad="1"/>
</workbook>
</file>

<file path=xl/sharedStrings.xml><?xml version="1.0" encoding="utf-8"?>
<sst xmlns="http://schemas.openxmlformats.org/spreadsheetml/2006/main" count="6629" uniqueCount="356">
  <si>
    <t xml:space="preserve">  ЗАТВЕРДЖУЮ</t>
  </si>
  <si>
    <t>Начальник Львівського обласного управління</t>
  </si>
  <si>
    <t xml:space="preserve"> лісового та мисливського господарства</t>
  </si>
  <si>
    <t>А.М.Дейнека</t>
  </si>
  <si>
    <t xml:space="preserve"> ДОДАТКОВИЙ ПЛАН ПРОВЕДЕННЯ</t>
  </si>
  <si>
    <t>санітарно-оздоровчих заходів у лісах держлісфонду ДП "Славський лісгосп" в 2010 році</t>
  </si>
  <si>
    <t xml:space="preserve">№ </t>
  </si>
  <si>
    <t xml:space="preserve">Пл., </t>
  </si>
  <si>
    <t xml:space="preserve">                Коротка таксаційна</t>
  </si>
  <si>
    <t>Запас</t>
  </si>
  <si>
    <t>Кате-</t>
  </si>
  <si>
    <t xml:space="preserve">Планові </t>
  </si>
  <si>
    <t xml:space="preserve"> Запас  деревини, що </t>
  </si>
  <si>
    <t>Наявн.</t>
  </si>
  <si>
    <t>№</t>
  </si>
  <si>
    <t>Лісництво</t>
  </si>
  <si>
    <t>кв.</t>
  </si>
  <si>
    <t>вид</t>
  </si>
  <si>
    <t>га</t>
  </si>
  <si>
    <t xml:space="preserve">                   характеристика</t>
  </si>
  <si>
    <t>дерево-</t>
  </si>
  <si>
    <t>горія</t>
  </si>
  <si>
    <t>сан. озд.</t>
  </si>
  <si>
    <t>підляг. вируб., м3</t>
  </si>
  <si>
    <t>росл. та</t>
  </si>
  <si>
    <t>п/п</t>
  </si>
  <si>
    <t>Склад</t>
  </si>
  <si>
    <t>Вік</t>
  </si>
  <si>
    <t>Пов-</t>
  </si>
  <si>
    <t>боні-</t>
  </si>
  <si>
    <t>Н сер.,</t>
  </si>
  <si>
    <t>D сер.,</t>
  </si>
  <si>
    <t>стану,</t>
  </si>
  <si>
    <t>захис-</t>
  </si>
  <si>
    <t>заходи</t>
  </si>
  <si>
    <t xml:space="preserve">на </t>
  </si>
  <si>
    <t>усьо-</t>
  </si>
  <si>
    <t>в т.ч.</t>
  </si>
  <si>
    <t>твар.зан.</t>
  </si>
  <si>
    <t>нота</t>
  </si>
  <si>
    <t>тет</t>
  </si>
  <si>
    <t>м</t>
  </si>
  <si>
    <t>м3</t>
  </si>
  <si>
    <t>ності</t>
  </si>
  <si>
    <t>1 га</t>
  </si>
  <si>
    <t>го</t>
  </si>
  <si>
    <t>лікв.</t>
  </si>
  <si>
    <t>до Черв.книги</t>
  </si>
  <si>
    <t>Рожанське</t>
  </si>
  <si>
    <t>10Ял+Яц</t>
  </si>
  <si>
    <t>1Б</t>
  </si>
  <si>
    <t>озд. б/зах.нас</t>
  </si>
  <si>
    <t>ВСР</t>
  </si>
  <si>
    <t>РАЗОМ:</t>
  </si>
  <si>
    <t>Головецьке</t>
  </si>
  <si>
    <t>10Ял+Бк</t>
  </si>
  <si>
    <t>1А</t>
  </si>
  <si>
    <t>л.п.лісів з.зон</t>
  </si>
  <si>
    <t>РАЗОМ по ДП:</t>
  </si>
  <si>
    <t>10Ял</t>
  </si>
  <si>
    <t>І</t>
  </si>
  <si>
    <t>експл.</t>
  </si>
  <si>
    <t>ССР</t>
  </si>
  <si>
    <t>Климецьке</t>
  </si>
  <si>
    <t>9Ял1Влс</t>
  </si>
  <si>
    <t>ОВЗ</t>
  </si>
  <si>
    <t>8Бк2Ял</t>
  </si>
  <si>
    <t>9Бк1Яц</t>
  </si>
  <si>
    <t>озд.на стр.сх.</t>
  </si>
  <si>
    <t>8Ял1Бк1Яц</t>
  </si>
  <si>
    <t>10Ял+Бк+Влс</t>
  </si>
  <si>
    <t>8Ял2Яв+Бк</t>
  </si>
  <si>
    <t>9Ял1Бк</t>
  </si>
  <si>
    <t>Сможанське</t>
  </si>
  <si>
    <t>озд.до автод.</t>
  </si>
  <si>
    <t>Тухлянське</t>
  </si>
  <si>
    <t>10Влс+Ял</t>
  </si>
  <si>
    <t>озд.б/зах.л.д.</t>
  </si>
  <si>
    <t>7Ял1Бк2Яц+Бп</t>
  </si>
  <si>
    <t>5Ял1Бк1Яв1Сз2Влс</t>
  </si>
  <si>
    <t>7Влс3Ял</t>
  </si>
  <si>
    <t>7Влс2Ял1Яв</t>
  </si>
  <si>
    <t>8Влс2Ял</t>
  </si>
  <si>
    <t>10Влс</t>
  </si>
  <si>
    <t>8Ял2Бк</t>
  </si>
  <si>
    <t>9Ял1Яц</t>
  </si>
  <si>
    <t>6Ял2Яц1Бк1Яв</t>
  </si>
  <si>
    <t>10Ял+Влс+Яц</t>
  </si>
  <si>
    <t>6Ял2Яц2Бк+Яв</t>
  </si>
  <si>
    <t>8Ял2Яц+Бк+Яв</t>
  </si>
  <si>
    <t>8Ял1Бк1Яв</t>
  </si>
  <si>
    <t>5Ял5Влс</t>
  </si>
  <si>
    <t>10Ял+Бп</t>
  </si>
  <si>
    <t>10Ял+Яц+Яв</t>
  </si>
  <si>
    <t>1В</t>
  </si>
  <si>
    <t>7Ял3Яц</t>
  </si>
  <si>
    <t>озд.л.д.н. і с.</t>
  </si>
  <si>
    <t>8Ял1Яц1Бк</t>
  </si>
  <si>
    <t>5Ял1Яц1Бк2Яв1Бп</t>
  </si>
  <si>
    <t>9Ял1Бк+Яв</t>
  </si>
  <si>
    <t>10Ял+Мд</t>
  </si>
  <si>
    <t>10Ял+Яц+Бк</t>
  </si>
  <si>
    <t>Директор                                                                    М.Коханець</t>
  </si>
  <si>
    <t>Вик.інж.ОЗЛ</t>
  </si>
  <si>
    <t xml:space="preserve"> </t>
  </si>
  <si>
    <t>Фединяк Р.Ф.</t>
  </si>
  <si>
    <t xml:space="preserve">                                                   </t>
  </si>
  <si>
    <t xml:space="preserve">                 </t>
  </si>
  <si>
    <t>1.</t>
  </si>
  <si>
    <t>10ЯЛ+БП</t>
  </si>
  <si>
    <t>2.</t>
  </si>
  <si>
    <t>9Ял1Яв</t>
  </si>
  <si>
    <t>3.</t>
  </si>
  <si>
    <t>10ЯЛ</t>
  </si>
  <si>
    <t>4.</t>
  </si>
  <si>
    <t>Опорецьке</t>
  </si>
  <si>
    <t>7Ял3Бк</t>
  </si>
  <si>
    <t>5.</t>
  </si>
  <si>
    <t xml:space="preserve">Тухлянське </t>
  </si>
  <si>
    <t>7ЯЛ2ЯЛБ1БКЛ</t>
  </si>
  <si>
    <t xml:space="preserve">     </t>
  </si>
  <si>
    <t>ПОГОДЖЕНО</t>
  </si>
  <si>
    <t>Держуправління охорони навколишнього</t>
  </si>
  <si>
    <t>природного серидовища у Львівській області</t>
  </si>
  <si>
    <t>Б.М.Матолич</t>
  </si>
  <si>
    <t xml:space="preserve"> ПЛАН ПРОВЕДЕННЯ</t>
  </si>
  <si>
    <t>санітарно-оздоровчих заходів у лісах держлісфонду (ПЗФ) ДП "Славський лісгосп" в 2010 році</t>
  </si>
  <si>
    <t>пр.зап.ф.</t>
  </si>
  <si>
    <t>6Ял1Яц2Яв1Бк</t>
  </si>
  <si>
    <t>10Ял+Бк+Яц+Яв</t>
  </si>
  <si>
    <t>Директор                                                                    М.І.Коханець</t>
  </si>
  <si>
    <t>Набір ділянок відведених в суцільно-санітарні</t>
  </si>
  <si>
    <t>для проведення санітарно-оздоровчих заходів у лісах держлісфонду ДП "Славський лісгосп" в 2013 році</t>
  </si>
  <si>
    <t>5Ял5Яц</t>
  </si>
  <si>
    <t>9Ял1Яц+Бк</t>
  </si>
  <si>
    <t>7Ял2Бк1Яв+Влс</t>
  </si>
  <si>
    <t>л.взд..річок</t>
  </si>
  <si>
    <t>6Ял4Бк</t>
  </si>
  <si>
    <t>7Ял2Бп1Бк+Ос</t>
  </si>
  <si>
    <t>8Ял2Яц</t>
  </si>
  <si>
    <t>7Ял3Бк+Яц</t>
  </si>
  <si>
    <t>8Ял2Бк+Яц</t>
  </si>
  <si>
    <t>6Ял1Яц3Бк</t>
  </si>
  <si>
    <t>7Ял2Бк1Яв</t>
  </si>
  <si>
    <t>7Ял2Яц1Бк</t>
  </si>
  <si>
    <t>10Ял+Ос</t>
  </si>
  <si>
    <t>ліси з.зон</t>
  </si>
  <si>
    <t>Головний лісничий                                             А.Колодяжний</t>
  </si>
  <si>
    <t>експлуатаційні</t>
  </si>
  <si>
    <t>ІА</t>
  </si>
  <si>
    <t>10Ял+Влс</t>
  </si>
  <si>
    <t>захисні</t>
  </si>
  <si>
    <t>5Ял1Яц4Бк</t>
  </si>
  <si>
    <t>6Ял2Яц2Бк</t>
  </si>
  <si>
    <t>Директор                                                                          С.Кокоць</t>
  </si>
  <si>
    <t>санітарно-оздоровчих заходів у лісах держлісфонду ДП "Славський лісгосп" в 2013 році</t>
  </si>
  <si>
    <t>6Ял3Бк1Яц</t>
  </si>
  <si>
    <t>5Ял3Бк2Яц</t>
  </si>
  <si>
    <t>Ознайомлено:</t>
  </si>
  <si>
    <t xml:space="preserve">Головецька сільська рада                                                                        Радевич Ф.В.          </t>
  </si>
  <si>
    <t xml:space="preserve">Климецька сільська рада                                                                         Коханець Я.І.          </t>
  </si>
  <si>
    <t>,</t>
  </si>
  <si>
    <t xml:space="preserve">Нижньорожанська сільська рада                                                            Фединяк Я.М.          </t>
  </si>
  <si>
    <t xml:space="preserve">Сможанська сільська рада                                                                       Тацинець М.Б.          </t>
  </si>
  <si>
    <t xml:space="preserve">Тухлянська сільська рада                                                                         Плечій Я.І.          </t>
  </si>
  <si>
    <t xml:space="preserve">Опорецька сільська рада                                                                          Яцик І.В.         </t>
  </si>
  <si>
    <t>санітарно-оздоровчих заходів у лісах держлісфонду ДП "Славський лісгосп" в 2012 році</t>
  </si>
  <si>
    <t>10Ял+Яв</t>
  </si>
  <si>
    <t>вздовж злізниць</t>
  </si>
  <si>
    <t>вздовж смуг залізн</t>
  </si>
  <si>
    <t>6Ял3Яц1Бк</t>
  </si>
  <si>
    <t>Вик.В.о інж.ОЗЛ</t>
  </si>
  <si>
    <t>Попович А.П.</t>
  </si>
  <si>
    <t>ІБ</t>
  </si>
  <si>
    <t>Вик.пр. інж.ОЗЛ</t>
  </si>
  <si>
    <t>А.Б.Тирчик</t>
  </si>
  <si>
    <t>ліси зелених зон</t>
  </si>
  <si>
    <t>8Ял2Влс</t>
  </si>
  <si>
    <t>захисні ліси</t>
  </si>
  <si>
    <t>9Ял1Бк+Яц</t>
  </si>
  <si>
    <t>5Бк1Ял3Яв1Влс</t>
  </si>
  <si>
    <t>10Ял+Яв+Яц+Бк</t>
  </si>
  <si>
    <t>10Ял+Бк+Яв</t>
  </si>
  <si>
    <t>10Ял+Сз</t>
  </si>
  <si>
    <t>7Ял1Яц2Бк</t>
  </si>
  <si>
    <t>ліси взд. смуг а/д</t>
  </si>
  <si>
    <t>ліси взд. смуг з/д</t>
  </si>
  <si>
    <t>7Ял2Бк1Яц</t>
  </si>
  <si>
    <t>8Ял2Яц+Яв</t>
  </si>
  <si>
    <t>ліси протиероз.</t>
  </si>
  <si>
    <t>7Ял3Влс</t>
  </si>
  <si>
    <t>6Ял1Яц1Яв2Бк</t>
  </si>
  <si>
    <t xml:space="preserve">Начальник Держуправління охорони навколишнього </t>
  </si>
  <si>
    <t xml:space="preserve">      природного середовища у Львівській області</t>
  </si>
  <si>
    <t xml:space="preserve">       М.С. Хом'як</t>
  </si>
  <si>
    <t>пр. зап.ф</t>
  </si>
  <si>
    <t>озд.д.на к.р.</t>
  </si>
  <si>
    <t>зах. взд.ж.д.</t>
  </si>
  <si>
    <t>озд.д.на с.с.</t>
  </si>
  <si>
    <t>озд. бер.з.л.н</t>
  </si>
  <si>
    <t>5Бк3Ял2Яц</t>
  </si>
  <si>
    <t>озд.на с.с.</t>
  </si>
  <si>
    <t>озд.на м.к.г.</t>
  </si>
  <si>
    <t>протиер. л.</t>
  </si>
  <si>
    <t>ДОДАТКОВИЙ ПЛАН ПРОВЕДЕННЯ</t>
  </si>
  <si>
    <t>санітарно-оздоровчих заходів у лісах держлісфонду ДП "Славський лісгосп" в 2011 році</t>
  </si>
  <si>
    <t>7Ял2Яв1Яц</t>
  </si>
  <si>
    <t>12</t>
  </si>
  <si>
    <t>8</t>
  </si>
  <si>
    <t>10</t>
  </si>
  <si>
    <t>8Ял2Яв</t>
  </si>
  <si>
    <t>40</t>
  </si>
  <si>
    <t>18</t>
  </si>
  <si>
    <t>20</t>
  </si>
  <si>
    <t>6Ял3Бк1Яв</t>
  </si>
  <si>
    <t>21</t>
  </si>
  <si>
    <t>1</t>
  </si>
  <si>
    <t>8Ял2Бп+Влс</t>
  </si>
  <si>
    <t>53</t>
  </si>
  <si>
    <t>16</t>
  </si>
  <si>
    <t>протиер.</t>
  </si>
  <si>
    <t>80</t>
  </si>
  <si>
    <t>27</t>
  </si>
  <si>
    <t>28</t>
  </si>
  <si>
    <t>47</t>
  </si>
  <si>
    <t>22</t>
  </si>
  <si>
    <t>ліс.парк.</t>
  </si>
  <si>
    <t>48</t>
  </si>
  <si>
    <t>39</t>
  </si>
  <si>
    <t>14</t>
  </si>
  <si>
    <t>23</t>
  </si>
  <si>
    <t>10Ял2Вл</t>
  </si>
  <si>
    <t>протиероз</t>
  </si>
  <si>
    <t>7Ял1Яц2Яв</t>
  </si>
  <si>
    <t>1Ь</t>
  </si>
  <si>
    <t>ліси взд. а/д</t>
  </si>
  <si>
    <t>зах. ліси</t>
  </si>
  <si>
    <t>п.з.ф.</t>
  </si>
  <si>
    <t xml:space="preserve">                    Погоджено</t>
  </si>
  <si>
    <t xml:space="preserve">природного середовища в Львівській області                                                                                    </t>
  </si>
  <si>
    <t xml:space="preserve">                        </t>
  </si>
  <si>
    <t>_________________________</t>
  </si>
  <si>
    <t>санітарно-оздоровчих заходів у лісах ПЗФ  держлісфонду ДП "Славський лісгосп" в 2011 році</t>
  </si>
  <si>
    <t>6Бк4Ял</t>
  </si>
  <si>
    <t>Всього</t>
  </si>
  <si>
    <t>Директор                                             М.І.Коханець</t>
  </si>
  <si>
    <t>озд.бг.зх.д</t>
  </si>
  <si>
    <t>10Ял+к</t>
  </si>
  <si>
    <t>10Ял+Вл+Яц</t>
  </si>
  <si>
    <t>7Ял1Яв2Бк</t>
  </si>
  <si>
    <t>озд.л.на г/с</t>
  </si>
  <si>
    <t>7Ял3Сз</t>
  </si>
  <si>
    <t>7Ял3Яц+Бк</t>
  </si>
  <si>
    <t>озд.п.е.у.н</t>
  </si>
  <si>
    <t>озд.на к. сх</t>
  </si>
  <si>
    <t>протиер.л</t>
  </si>
  <si>
    <t>ліси взд. з/д</t>
  </si>
  <si>
    <t>33.1</t>
  </si>
  <si>
    <t>51.3</t>
  </si>
  <si>
    <t>60.1</t>
  </si>
  <si>
    <t>7Ял1Бк2Яц</t>
  </si>
  <si>
    <t>озд.д.на с.сх.</t>
  </si>
  <si>
    <t>ліси взд.з/д</t>
  </si>
  <si>
    <t>8Ял2Бк+Яв</t>
  </si>
  <si>
    <t>рекр.озд.л</t>
  </si>
  <si>
    <t>ліси з. зон</t>
  </si>
  <si>
    <t>ліс протиер.</t>
  </si>
  <si>
    <t>ліси протиер</t>
  </si>
  <si>
    <t>7Ял1Яц1Бк1Бп</t>
  </si>
  <si>
    <t>пр.з.ф.</t>
  </si>
  <si>
    <t>озд.б/зах.д</t>
  </si>
  <si>
    <t>озд.д/нас/сх</t>
  </si>
  <si>
    <t>озд.д сп.зн</t>
  </si>
  <si>
    <t xml:space="preserve">озд.д.н. і с. </t>
  </si>
  <si>
    <t>9ял1Яц</t>
  </si>
  <si>
    <t>ліси взд.а/д</t>
  </si>
  <si>
    <t xml:space="preserve">             Місця і об"єми вітровалів та буреломів 2008 року</t>
  </si>
  <si>
    <t>(станом на 01.11.2008 року)</t>
  </si>
  <si>
    <t>по ДП "Славське лісове господарство)</t>
  </si>
  <si>
    <t xml:space="preserve">                       Запас  деревини, що </t>
  </si>
  <si>
    <t xml:space="preserve">Назва </t>
  </si>
  <si>
    <t xml:space="preserve">                    підляг. вируб., м3</t>
  </si>
  <si>
    <t>Примітка</t>
  </si>
  <si>
    <t>заходу</t>
  </si>
  <si>
    <t>зрубано</t>
  </si>
  <si>
    <t>зрубано 1,1 га</t>
  </si>
  <si>
    <t>зрубано 0,6 га</t>
  </si>
  <si>
    <t>зрубано 0,4 га</t>
  </si>
  <si>
    <t>зрубано 4,0 га</t>
  </si>
  <si>
    <t>зрубано 2,0 га</t>
  </si>
  <si>
    <t>зрубано 0,5 га</t>
  </si>
  <si>
    <t>зрубано 0,0 га</t>
  </si>
  <si>
    <t>РАЗОМ по ДЛГ:</t>
  </si>
  <si>
    <t>Головний лісничий                               А.Колодяжний</t>
  </si>
  <si>
    <t xml:space="preserve">                   лісового та мисливського господарства</t>
  </si>
  <si>
    <t xml:space="preserve">            ДОДАТКОВИЙ ПЛАН ПРОВЕДЕННЯ</t>
  </si>
  <si>
    <t xml:space="preserve">            санітарно-оздоровчих заходів </t>
  </si>
  <si>
    <t xml:space="preserve">         у лісах держлісфонду ДП "Славський лісгосп" в 2009 році</t>
  </si>
  <si>
    <t>л.п з.зон</t>
  </si>
  <si>
    <t xml:space="preserve">                                                       Директор                                                                            М.Коханець</t>
  </si>
  <si>
    <t xml:space="preserve">         Набір ділянок   відведених під суцільні санітарні рубки на 2010 рік</t>
  </si>
  <si>
    <t>рек. озд.л</t>
  </si>
  <si>
    <t>Головний лісничий                                                                А.Колодяжний</t>
  </si>
  <si>
    <t>5Ял4Бк1Яв</t>
  </si>
  <si>
    <t xml:space="preserve">      </t>
  </si>
  <si>
    <t>Підгордній В.П.</t>
  </si>
  <si>
    <t>санітарно-оздоровчих заходів у лісах держлісфонду ДП "Славський лісгосп" в 2014 році</t>
  </si>
  <si>
    <t>10Яле</t>
  </si>
  <si>
    <t>рекрац  оздор.</t>
  </si>
  <si>
    <t>РАЗОМ :</t>
  </si>
  <si>
    <t>7Яле3Бкл</t>
  </si>
  <si>
    <t xml:space="preserve">Головний лісничий         </t>
  </si>
  <si>
    <t>Колодяжний А.В.</t>
  </si>
  <si>
    <t>Вик. П.Павлишин</t>
  </si>
  <si>
    <t>А.Б. Тирчик</t>
  </si>
  <si>
    <t xml:space="preserve">  ПЛАН ПРОВЕДЕННЯ</t>
  </si>
  <si>
    <t>санітарно-оздоровчих заходів у лісах держлісфонду ДП "Славське лісове господарство" в 2013 році</t>
  </si>
  <si>
    <t xml:space="preserve"> Запас  деревини, що  підляг. вируб., м3</t>
  </si>
  <si>
    <t>9Ял 1Бк</t>
  </si>
  <si>
    <t>Рекреаційно-оздоровчі</t>
  </si>
  <si>
    <t>заїхисні</t>
  </si>
  <si>
    <t>9Ял 1Сз+Ял</t>
  </si>
  <si>
    <t>8Ял2Бк+Бп</t>
  </si>
  <si>
    <t>ІІ</t>
  </si>
  <si>
    <t>ІВ</t>
  </si>
  <si>
    <t>Вик.інж.ОЗЛ Фединяк Р.Ф.</t>
  </si>
  <si>
    <t>Директор                                                                    С. Кокоць</t>
  </si>
  <si>
    <t>В.П. Підгородній</t>
  </si>
  <si>
    <t>санітарно-оздоровчих заходів у лісах держлісфонду ДП "Славський лісгосп" в 2015 році</t>
  </si>
  <si>
    <t>10Яле+Бкл</t>
  </si>
  <si>
    <t>рекрац. Озд</t>
  </si>
  <si>
    <t>9Яле1Бкл</t>
  </si>
  <si>
    <t>8Яле2Бкл</t>
  </si>
  <si>
    <t>10Яле+Яцб</t>
  </si>
  <si>
    <t>10Яле+Бкл+Яцб</t>
  </si>
  <si>
    <t>10Яле+Влч</t>
  </si>
  <si>
    <t>9Яле1Бкл+Яв</t>
  </si>
  <si>
    <t>9Яле+1Бкл+Яцб</t>
  </si>
  <si>
    <t>7Яле1Яцб2Бкл</t>
  </si>
  <si>
    <t>9Яле1Бкл+Яцб</t>
  </si>
  <si>
    <t>8Яле1Яв1Бкл</t>
  </si>
  <si>
    <t>10Яле+Яцб+Бкл</t>
  </si>
  <si>
    <t>8Яле1Яцб1Влс</t>
  </si>
  <si>
    <t>8,1О</t>
  </si>
  <si>
    <t>14,1О</t>
  </si>
  <si>
    <t>9Яле1Яв+Яцб</t>
  </si>
  <si>
    <t>Директор                                                                  С.Ю. Кокоць</t>
  </si>
  <si>
    <t>Вик. Інженер ОЗЛ</t>
  </si>
  <si>
    <t>Павлишин П.З.</t>
  </si>
  <si>
    <t xml:space="preserve">                  П О Г О Д Ж Е Н О</t>
  </si>
  <si>
    <t>Директор департаменту екології та природних</t>
  </si>
  <si>
    <t>ресурсів Львівської облдержадміністрації</t>
  </si>
  <si>
    <t>_____________________ О.Балицький</t>
  </si>
  <si>
    <t>Набір ділянок відведених в суцільно-санітарні рубки</t>
  </si>
  <si>
    <t xml:space="preserve">для проведення санітарно-оздоровчих заходів у лісах держлісфонду ДП "Славський лісгосп" </t>
  </si>
  <si>
    <t>Головний лісничий                                                              Колодяжний А.В.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</si>
</sst>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"/>
    <numFmt numFmtId="168" formatCode="@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b/>
      <i/>
      <sz val="9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12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u val="single"/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color indexed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11"/>
      <name val="Times New Roman Cyr"/>
      <family val="1"/>
    </font>
    <font>
      <i/>
      <sz val="7"/>
      <name val="Times New Roman Cyr"/>
      <family val="1"/>
    </font>
    <font>
      <i/>
      <sz val="11"/>
      <name val="Times New Roman Cyr"/>
      <family val="1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3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4" xfId="0" applyFont="1" applyBorder="1" applyAlignment="1">
      <alignment horizontal="left"/>
    </xf>
    <xf numFmtId="164" fontId="8" fillId="0" borderId="4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8" fillId="0" borderId="7" xfId="0" applyFont="1" applyBorder="1" applyAlignment="1">
      <alignment horizontal="left"/>
    </xf>
    <xf numFmtId="164" fontId="8" fillId="0" borderId="8" xfId="0" applyFont="1" applyBorder="1" applyAlignment="1">
      <alignment horizontal="left"/>
    </xf>
    <xf numFmtId="164" fontId="8" fillId="0" borderId="9" xfId="0" applyFont="1" applyBorder="1" applyAlignment="1">
      <alignment horizontal="left"/>
    </xf>
    <xf numFmtId="164" fontId="8" fillId="0" borderId="10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10" fillId="0" borderId="12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2" fillId="0" borderId="13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13" fillId="0" borderId="13" xfId="0" applyFont="1" applyBorder="1" applyAlignment="1">
      <alignment horizontal="center"/>
    </xf>
    <xf numFmtId="164" fontId="14" fillId="0" borderId="12" xfId="0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2" fillId="0" borderId="13" xfId="0" applyFont="1" applyBorder="1" applyAlignment="1">
      <alignment/>
    </xf>
    <xf numFmtId="164" fontId="14" fillId="0" borderId="13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14" fillId="0" borderId="15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4" fillId="0" borderId="16" xfId="0" applyFont="1" applyBorder="1" applyAlignment="1">
      <alignment horizontal="center"/>
    </xf>
    <xf numFmtId="164" fontId="2" fillId="0" borderId="17" xfId="0" applyFont="1" applyBorder="1" applyAlignment="1">
      <alignment/>
    </xf>
    <xf numFmtId="166" fontId="14" fillId="0" borderId="13" xfId="0" applyNumberFormat="1" applyFont="1" applyBorder="1" applyAlignment="1">
      <alignment horizontal="center"/>
    </xf>
    <xf numFmtId="164" fontId="15" fillId="0" borderId="13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14" fillId="0" borderId="19" xfId="0" applyFont="1" applyBorder="1" applyAlignment="1">
      <alignment horizontal="center"/>
    </xf>
    <xf numFmtId="164" fontId="15" fillId="0" borderId="19" xfId="0" applyFont="1" applyBorder="1" applyAlignment="1">
      <alignment horizontal="center"/>
    </xf>
    <xf numFmtId="164" fontId="14" fillId="0" borderId="20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1" fillId="0" borderId="13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16" fillId="0" borderId="0" xfId="0" applyFont="1" applyAlignment="1">
      <alignment/>
    </xf>
    <xf numFmtId="164" fontId="3" fillId="0" borderId="0" xfId="0" applyFont="1" applyAlignment="1">
      <alignment horizontal="left"/>
    </xf>
    <xf numFmtId="164" fontId="11" fillId="0" borderId="12" xfId="0" applyNumberFormat="1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14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164" fontId="14" fillId="0" borderId="11" xfId="0" applyFont="1" applyBorder="1" applyAlignment="1">
      <alignment horizontal="center"/>
    </xf>
    <xf numFmtId="164" fontId="4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7" fontId="15" fillId="0" borderId="2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14" fillId="2" borderId="13" xfId="0" applyFont="1" applyFill="1" applyBorder="1" applyAlignment="1">
      <alignment horizontal="center"/>
    </xf>
    <xf numFmtId="164" fontId="14" fillId="0" borderId="23" xfId="0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12" fillId="0" borderId="23" xfId="0" applyFont="1" applyBorder="1" applyAlignment="1">
      <alignment horizontal="center"/>
    </xf>
    <xf numFmtId="164" fontId="17" fillId="0" borderId="13" xfId="0" applyFont="1" applyBorder="1" applyAlignment="1">
      <alignment horizontal="center"/>
    </xf>
    <xf numFmtId="167" fontId="14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4" fillId="0" borderId="1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2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9" fillId="0" borderId="0" xfId="20" applyNumberFormat="1" applyFont="1" applyFill="1" applyBorder="1" applyAlignment="1" applyProtection="1">
      <alignment/>
      <protection/>
    </xf>
    <xf numFmtId="164" fontId="17" fillId="2" borderId="13" xfId="0" applyFont="1" applyFill="1" applyBorder="1" applyAlignment="1">
      <alignment horizontal="center"/>
    </xf>
    <xf numFmtId="164" fontId="12" fillId="0" borderId="26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2" fillId="0" borderId="19" xfId="0" applyFont="1" applyBorder="1" applyAlignment="1">
      <alignment horizontal="center"/>
    </xf>
    <xf numFmtId="164" fontId="2" fillId="0" borderId="23" xfId="0" applyFont="1" applyBorder="1" applyAlignment="1">
      <alignment/>
    </xf>
    <xf numFmtId="164" fontId="4" fillId="0" borderId="29" xfId="0" applyFont="1" applyBorder="1" applyAlignment="1">
      <alignment horizontal="center"/>
    </xf>
    <xf numFmtId="164" fontId="1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4" fillId="0" borderId="26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5" fillId="0" borderId="23" xfId="0" applyFont="1" applyBorder="1" applyAlignment="1">
      <alignment horizontal="center"/>
    </xf>
    <xf numFmtId="164" fontId="14" fillId="0" borderId="17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/>
    </xf>
    <xf numFmtId="165" fontId="21" fillId="0" borderId="13" xfId="20" applyNumberFormat="1" applyFont="1" applyFill="1" applyBorder="1" applyAlignment="1" applyProtection="1">
      <alignment horizontal="center"/>
      <protection/>
    </xf>
    <xf numFmtId="164" fontId="17" fillId="0" borderId="13" xfId="20" applyNumberFormat="1" applyFont="1" applyFill="1" applyBorder="1" applyAlignment="1" applyProtection="1">
      <alignment horizontal="center"/>
      <protection/>
    </xf>
    <xf numFmtId="164" fontId="21" fillId="0" borderId="13" xfId="20" applyNumberFormat="1" applyFont="1" applyFill="1" applyBorder="1" applyAlignment="1" applyProtection="1">
      <alignment horizontal="center"/>
      <protection/>
    </xf>
    <xf numFmtId="164" fontId="19" fillId="0" borderId="13" xfId="20" applyNumberFormat="1" applyFont="1" applyFill="1" applyBorder="1" applyAlignment="1" applyProtection="1">
      <alignment/>
      <protection/>
    </xf>
    <xf numFmtId="164" fontId="22" fillId="0" borderId="13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4" fillId="0" borderId="13" xfId="20" applyNumberFormat="1" applyFont="1" applyFill="1" applyBorder="1" applyAlignment="1" applyProtection="1">
      <alignment horizontal="center"/>
      <protection/>
    </xf>
    <xf numFmtId="164" fontId="22" fillId="0" borderId="13" xfId="20" applyNumberFormat="1" applyFont="1" applyFill="1" applyBorder="1" applyAlignment="1" applyProtection="1">
      <alignment horizontal="center"/>
      <protection/>
    </xf>
    <xf numFmtId="164" fontId="19" fillId="0" borderId="14" xfId="20" applyNumberFormat="1" applyFont="1" applyFill="1" applyBorder="1" applyAlignment="1" applyProtection="1">
      <alignment/>
      <protection/>
    </xf>
    <xf numFmtId="164" fontId="17" fillId="0" borderId="16" xfId="0" applyFont="1" applyBorder="1" applyAlignment="1">
      <alignment horizontal="center"/>
    </xf>
    <xf numFmtId="167" fontId="25" fillId="0" borderId="16" xfId="0" applyNumberFormat="1" applyFont="1" applyBorder="1" applyAlignment="1">
      <alignment horizontal="center"/>
    </xf>
    <xf numFmtId="165" fontId="25" fillId="0" borderId="16" xfId="0" applyNumberFormat="1" applyFont="1" applyBorder="1" applyAlignment="1">
      <alignment horizontal="center"/>
    </xf>
    <xf numFmtId="164" fontId="21" fillId="0" borderId="17" xfId="20" applyNumberFormat="1" applyFont="1" applyFill="1" applyBorder="1" applyAlignment="1" applyProtection="1">
      <alignment horizontal="center"/>
      <protection/>
    </xf>
    <xf numFmtId="164" fontId="17" fillId="0" borderId="0" xfId="0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21" fillId="0" borderId="0" xfId="20" applyNumberFormat="1" applyFont="1" applyFill="1" applyBorder="1" applyAlignment="1" applyProtection="1">
      <alignment horizontal="center"/>
      <protection/>
    </xf>
    <xf numFmtId="167" fontId="17" fillId="0" borderId="13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167" fontId="22" fillId="0" borderId="13" xfId="0" applyNumberFormat="1" applyFont="1" applyBorder="1" applyAlignment="1">
      <alignment horizontal="center"/>
    </xf>
    <xf numFmtId="168" fontId="22" fillId="0" borderId="13" xfId="0" applyNumberFormat="1" applyFont="1" applyBorder="1" applyAlignment="1">
      <alignment horizontal="center"/>
    </xf>
    <xf numFmtId="165" fontId="22" fillId="0" borderId="13" xfId="20" applyNumberFormat="1" applyFont="1" applyFill="1" applyBorder="1" applyAlignment="1" applyProtection="1">
      <alignment horizontal="center"/>
      <protection/>
    </xf>
    <xf numFmtId="164" fontId="26" fillId="0" borderId="13" xfId="20" applyNumberFormat="1" applyFont="1" applyFill="1" applyBorder="1" applyAlignment="1" applyProtection="1">
      <alignment horizontal="center"/>
      <protection/>
    </xf>
    <xf numFmtId="164" fontId="3" fillId="0" borderId="13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5" fontId="25" fillId="2" borderId="13" xfId="20" applyNumberFormat="1" applyFont="1" applyFill="1" applyBorder="1" applyAlignment="1" applyProtection="1">
      <alignment horizontal="center"/>
      <protection/>
    </xf>
    <xf numFmtId="164" fontId="19" fillId="0" borderId="23" xfId="20" applyNumberFormat="1" applyFont="1" applyFill="1" applyBorder="1" applyAlignment="1" applyProtection="1">
      <alignment/>
      <protection/>
    </xf>
    <xf numFmtId="164" fontId="17" fillId="0" borderId="23" xfId="0" applyFont="1" applyBorder="1" applyAlignment="1">
      <alignment horizontal="center"/>
    </xf>
    <xf numFmtId="164" fontId="22" fillId="0" borderId="23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4" fontId="21" fillId="0" borderId="23" xfId="20" applyNumberFormat="1" applyFont="1" applyFill="1" applyBorder="1" applyAlignment="1" applyProtection="1">
      <alignment horizontal="center"/>
      <protection/>
    </xf>
    <xf numFmtId="164" fontId="22" fillId="0" borderId="23" xfId="20" applyNumberFormat="1" applyFont="1" applyFill="1" applyBorder="1" applyAlignment="1" applyProtection="1">
      <alignment horizontal="center"/>
      <protection/>
    </xf>
    <xf numFmtId="164" fontId="15" fillId="0" borderId="12" xfId="0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5" fillId="0" borderId="16" xfId="0" applyFont="1" applyBorder="1" applyAlignment="1">
      <alignment horizontal="center"/>
    </xf>
    <xf numFmtId="164" fontId="27" fillId="0" borderId="16" xfId="0" applyFont="1" applyBorder="1" applyAlignment="1">
      <alignment horizontal="center"/>
    </xf>
    <xf numFmtId="164" fontId="28" fillId="0" borderId="16" xfId="20" applyNumberFormat="1" applyFont="1" applyFill="1" applyBorder="1" applyAlignment="1" applyProtection="1">
      <alignment horizontal="center"/>
      <protection/>
    </xf>
    <xf numFmtId="164" fontId="25" fillId="0" borderId="16" xfId="20" applyNumberFormat="1" applyFont="1" applyFill="1" applyBorder="1" applyAlignment="1" applyProtection="1">
      <alignment horizontal="center"/>
      <protection/>
    </xf>
    <xf numFmtId="164" fontId="29" fillId="0" borderId="0" xfId="0" applyFont="1" applyAlignment="1">
      <alignment/>
    </xf>
    <xf numFmtId="164" fontId="6" fillId="0" borderId="0" xfId="0" applyFont="1" applyAlignment="1">
      <alignment/>
    </xf>
    <xf numFmtId="164" fontId="14" fillId="0" borderId="0" xfId="0" applyFont="1" applyAlignment="1">
      <alignment/>
    </xf>
    <xf numFmtId="164" fontId="2" fillId="0" borderId="13" xfId="0" applyFont="1" applyBorder="1" applyAlignment="1">
      <alignment horizontal="left"/>
    </xf>
    <xf numFmtId="164" fontId="9" fillId="0" borderId="10" xfId="0" applyFont="1" applyBorder="1" applyAlignment="1">
      <alignment horizontal="center"/>
    </xf>
    <xf numFmtId="164" fontId="4" fillId="0" borderId="30" xfId="0" applyFont="1" applyBorder="1" applyAlignment="1">
      <alignment horizontal="center"/>
    </xf>
    <xf numFmtId="164" fontId="4" fillId="0" borderId="19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30" fillId="0" borderId="13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30" fillId="0" borderId="0" xfId="0" applyFont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31" fillId="0" borderId="13" xfId="0" applyFont="1" applyBorder="1" applyAlignment="1">
      <alignment horizontal="center"/>
    </xf>
    <xf numFmtId="164" fontId="31" fillId="0" borderId="12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2" fillId="0" borderId="12" xfId="0" applyFont="1" applyBorder="1" applyAlignment="1">
      <alignment/>
    </xf>
    <xf numFmtId="164" fontId="32" fillId="0" borderId="13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/>
    </xf>
    <xf numFmtId="164" fontId="33" fillId="0" borderId="28" xfId="0" applyFont="1" applyBorder="1" applyAlignment="1">
      <alignment horizontal="center"/>
    </xf>
    <xf numFmtId="164" fontId="32" fillId="0" borderId="13" xfId="0" applyFont="1" applyBorder="1" applyAlignment="1">
      <alignment horizontal="center"/>
    </xf>
    <xf numFmtId="164" fontId="34" fillId="0" borderId="13" xfId="0" applyFont="1" applyBorder="1" applyAlignment="1">
      <alignment horizontal="center"/>
    </xf>
    <xf numFmtId="164" fontId="0" fillId="0" borderId="28" xfId="0" applyBorder="1" applyAlignment="1">
      <alignment/>
    </xf>
    <xf numFmtId="164" fontId="0" fillId="0" borderId="23" xfId="0" applyBorder="1" applyAlignment="1">
      <alignment/>
    </xf>
    <xf numFmtId="164" fontId="33" fillId="0" borderId="31" xfId="0" applyFont="1" applyBorder="1" applyAlignment="1">
      <alignment horizontal="center"/>
    </xf>
    <xf numFmtId="164" fontId="0" fillId="0" borderId="23" xfId="0" applyBorder="1" applyAlignment="1">
      <alignment horizontal="center"/>
    </xf>
    <xf numFmtId="164" fontId="32" fillId="0" borderId="23" xfId="0" applyFont="1" applyBorder="1" applyAlignment="1">
      <alignment horizontal="center"/>
    </xf>
    <xf numFmtId="164" fontId="34" fillId="0" borderId="23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35" fillId="0" borderId="0" xfId="0" applyFont="1" applyAlignment="1">
      <alignment/>
    </xf>
    <xf numFmtId="164" fontId="32" fillId="0" borderId="0" xfId="0" applyFont="1" applyAlignment="1">
      <alignment/>
    </xf>
    <xf numFmtId="164" fontId="36" fillId="0" borderId="1" xfId="0" applyFont="1" applyBorder="1" applyAlignment="1">
      <alignment horizontal="center"/>
    </xf>
    <xf numFmtId="164" fontId="36" fillId="0" borderId="2" xfId="0" applyFont="1" applyBorder="1" applyAlignment="1">
      <alignment horizontal="center"/>
    </xf>
    <xf numFmtId="164" fontId="37" fillId="0" borderId="2" xfId="0" applyFont="1" applyBorder="1" applyAlignment="1">
      <alignment horizontal="center"/>
    </xf>
    <xf numFmtId="164" fontId="37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36" fillId="0" borderId="5" xfId="0" applyFont="1" applyBorder="1" applyAlignment="1">
      <alignment horizontal="center"/>
    </xf>
    <xf numFmtId="164" fontId="36" fillId="0" borderId="6" xfId="0" applyFont="1" applyBorder="1" applyAlignment="1">
      <alignment horizontal="center"/>
    </xf>
    <xf numFmtId="164" fontId="37" fillId="0" borderId="7" xfId="0" applyFont="1" applyBorder="1" applyAlignment="1">
      <alignment horizontal="center"/>
    </xf>
    <xf numFmtId="164" fontId="37" fillId="0" borderId="9" xfId="0" applyFont="1" applyBorder="1" applyAlignment="1">
      <alignment horizontal="center"/>
    </xf>
    <xf numFmtId="164" fontId="32" fillId="0" borderId="5" xfId="0" applyFont="1" applyBorder="1" applyAlignment="1">
      <alignment horizontal="center"/>
    </xf>
    <xf numFmtId="164" fontId="37" fillId="0" borderId="1" xfId="0" applyFont="1" applyBorder="1" applyAlignment="1">
      <alignment horizontal="center"/>
    </xf>
    <xf numFmtId="164" fontId="0" fillId="0" borderId="5" xfId="0" applyBorder="1" applyAlignment="1">
      <alignment/>
    </xf>
    <xf numFmtId="164" fontId="36" fillId="0" borderId="11" xfId="0" applyFont="1" applyBorder="1" applyAlignment="1">
      <alignment horizontal="center"/>
    </xf>
    <xf numFmtId="164" fontId="36" fillId="0" borderId="7" xfId="0" applyFont="1" applyBorder="1" applyAlignment="1">
      <alignment horizontal="center"/>
    </xf>
    <xf numFmtId="164" fontId="37" fillId="0" borderId="11" xfId="0" applyFont="1" applyBorder="1" applyAlignment="1">
      <alignment horizontal="center"/>
    </xf>
    <xf numFmtId="164" fontId="0" fillId="0" borderId="11" xfId="0" applyBorder="1" applyAlignment="1">
      <alignment/>
    </xf>
    <xf numFmtId="164" fontId="36" fillId="0" borderId="12" xfId="0" applyFont="1" applyBorder="1" applyAlignment="1">
      <alignment horizontal="center"/>
    </xf>
    <xf numFmtId="164" fontId="37" fillId="0" borderId="12" xfId="0" applyFont="1" applyBorder="1" applyAlignment="1">
      <alignment horizontal="center"/>
    </xf>
    <xf numFmtId="164" fontId="37" fillId="0" borderId="3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27" xfId="0" applyFont="1" applyBorder="1" applyAlignment="1">
      <alignment horizontal="center"/>
    </xf>
    <xf numFmtId="164" fontId="33" fillId="0" borderId="13" xfId="0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164" fontId="32" fillId="0" borderId="27" xfId="0" applyFont="1" applyBorder="1" applyAlignment="1">
      <alignment horizontal="center"/>
    </xf>
    <xf numFmtId="164" fontId="0" fillId="0" borderId="27" xfId="0" applyBorder="1" applyAlignment="1">
      <alignment horizontal="center"/>
    </xf>
    <xf numFmtId="164" fontId="32" fillId="0" borderId="33" xfId="0" applyFont="1" applyBorder="1" applyAlignment="1">
      <alignment horizontal="center"/>
    </xf>
    <xf numFmtId="164" fontId="0" fillId="0" borderId="14" xfId="0" applyBorder="1" applyAlignment="1">
      <alignment/>
    </xf>
    <xf numFmtId="164" fontId="32" fillId="0" borderId="16" xfId="0" applyFont="1" applyBorder="1" applyAlignment="1">
      <alignment horizontal="center"/>
    </xf>
    <xf numFmtId="164" fontId="38" fillId="0" borderId="16" xfId="0" applyFont="1" applyBorder="1" applyAlignment="1">
      <alignment horizontal="center"/>
    </xf>
    <xf numFmtId="167" fontId="38" fillId="0" borderId="16" xfId="0" applyNumberFormat="1" applyFont="1" applyBorder="1" applyAlignment="1">
      <alignment horizontal="center"/>
    </xf>
    <xf numFmtId="165" fontId="38" fillId="0" borderId="16" xfId="0" applyNumberFormat="1" applyFont="1" applyBorder="1" applyAlignment="1">
      <alignment horizontal="center"/>
    </xf>
    <xf numFmtId="164" fontId="0" fillId="0" borderId="34" xfId="0" applyBorder="1" applyAlignment="1">
      <alignment horizontal="center"/>
    </xf>
    <xf numFmtId="164" fontId="32" fillId="0" borderId="12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32" fillId="0" borderId="28" xfId="0" applyFont="1" applyBorder="1" applyAlignment="1">
      <alignment horizontal="center"/>
    </xf>
    <xf numFmtId="164" fontId="32" fillId="0" borderId="23" xfId="0" applyFont="1" applyBorder="1" applyAlignment="1">
      <alignment/>
    </xf>
    <xf numFmtId="164" fontId="32" fillId="0" borderId="14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38" fillId="0" borderId="25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4" fontId="38" fillId="0" borderId="0" xfId="0" applyFont="1" applyBorder="1" applyAlignment="1">
      <alignment horizontal="right"/>
    </xf>
    <xf numFmtId="164" fontId="39" fillId="0" borderId="0" xfId="0" applyFont="1" applyAlignment="1">
      <alignment/>
    </xf>
    <xf numFmtId="164" fontId="38" fillId="0" borderId="0" xfId="0" applyFont="1" applyAlignment="1">
      <alignment/>
    </xf>
    <xf numFmtId="164" fontId="35" fillId="0" borderId="0" xfId="0" applyFont="1" applyAlignment="1">
      <alignment horizontal="center"/>
    </xf>
    <xf numFmtId="164" fontId="36" fillId="0" borderId="2" xfId="0" applyFont="1" applyBorder="1" applyAlignment="1">
      <alignment horizontal="left"/>
    </xf>
    <xf numFmtId="164" fontId="36" fillId="0" borderId="3" xfId="0" applyFont="1" applyBorder="1" applyAlignment="1">
      <alignment horizontal="left"/>
    </xf>
    <xf numFmtId="164" fontId="36" fillId="0" borderId="4" xfId="0" applyFont="1" applyBorder="1" applyAlignment="1">
      <alignment horizontal="left"/>
    </xf>
    <xf numFmtId="164" fontId="36" fillId="0" borderId="4" xfId="0" applyFont="1" applyBorder="1" applyAlignment="1">
      <alignment horizontal="center"/>
    </xf>
    <xf numFmtId="164" fontId="36" fillId="0" borderId="7" xfId="0" applyFont="1" applyBorder="1" applyAlignment="1">
      <alignment horizontal="left"/>
    </xf>
    <xf numFmtId="164" fontId="36" fillId="0" borderId="8" xfId="0" applyFont="1" applyBorder="1" applyAlignment="1">
      <alignment horizontal="left"/>
    </xf>
    <xf numFmtId="164" fontId="36" fillId="0" borderId="9" xfId="0" applyFont="1" applyBorder="1" applyAlignment="1">
      <alignment horizontal="left"/>
    </xf>
    <xf numFmtId="164" fontId="36" fillId="0" borderId="10" xfId="0" applyFont="1" applyBorder="1" applyAlignment="1">
      <alignment horizontal="center"/>
    </xf>
    <xf numFmtId="164" fontId="37" fillId="0" borderId="5" xfId="0" applyFont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36" fillId="0" borderId="8" xfId="0" applyFont="1" applyBorder="1" applyAlignment="1">
      <alignment horizontal="center"/>
    </xf>
    <xf numFmtId="164" fontId="36" fillId="0" borderId="9" xfId="0" applyFont="1" applyBorder="1" applyAlignment="1">
      <alignment horizontal="center"/>
    </xf>
    <xf numFmtId="164" fontId="32" fillId="0" borderId="12" xfId="0" applyFont="1" applyBorder="1" applyAlignment="1">
      <alignment horizontal="right"/>
    </xf>
    <xf numFmtId="164" fontId="0" fillId="0" borderId="12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/>
    </xf>
    <xf numFmtId="164" fontId="35" fillId="0" borderId="0" xfId="0" applyFont="1" applyBorder="1" applyAlignment="1">
      <alignment horizontal="left"/>
    </xf>
    <xf numFmtId="164" fontId="40" fillId="0" borderId="0" xfId="0" applyFont="1" applyAlignment="1">
      <alignment/>
    </xf>
    <xf numFmtId="164" fontId="41" fillId="0" borderId="1" xfId="0" applyFont="1" applyBorder="1" applyAlignment="1">
      <alignment horizontal="center"/>
    </xf>
    <xf numFmtId="164" fontId="41" fillId="0" borderId="5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37" fillId="0" borderId="13" xfId="0" applyFont="1" applyBorder="1" applyAlignment="1">
      <alignment horizontal="center"/>
    </xf>
    <xf numFmtId="164" fontId="0" fillId="0" borderId="7" xfId="0" applyBorder="1" applyAlignment="1">
      <alignment/>
    </xf>
    <xf numFmtId="164" fontId="32" fillId="0" borderId="21" xfId="0" applyFont="1" applyBorder="1" applyAlignment="1">
      <alignment horizontal="center"/>
    </xf>
    <xf numFmtId="164" fontId="38" fillId="0" borderId="22" xfId="0" applyFont="1" applyBorder="1" applyAlignment="1">
      <alignment horizontal="center"/>
    </xf>
    <xf numFmtId="167" fontId="38" fillId="0" borderId="22" xfId="0" applyNumberFormat="1" applyFont="1" applyBorder="1" applyAlignment="1">
      <alignment horizontal="center"/>
    </xf>
    <xf numFmtId="165" fontId="38" fillId="0" borderId="22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5" fillId="0" borderId="0" xfId="0" applyFont="1" applyAlignment="1">
      <alignment horizontal="right"/>
    </xf>
    <xf numFmtId="164" fontId="3" fillId="0" borderId="35" xfId="0" applyFont="1" applyBorder="1" applyAlignment="1">
      <alignment horizontal="right"/>
    </xf>
    <xf numFmtId="164" fontId="15" fillId="0" borderId="15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14" fillId="2" borderId="15" xfId="0" applyFont="1" applyFill="1" applyBorder="1" applyAlignment="1">
      <alignment horizontal="center"/>
    </xf>
    <xf numFmtId="164" fontId="15" fillId="0" borderId="11" xfId="0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164" fontId="12" fillId="0" borderId="15" xfId="0" applyFont="1" applyBorder="1" applyAlignment="1">
      <alignment horizontal="center"/>
    </xf>
    <xf numFmtId="164" fontId="12" fillId="0" borderId="11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42" fillId="0" borderId="0" xfId="0" applyFont="1" applyAlignment="1">
      <alignment/>
    </xf>
    <xf numFmtId="164" fontId="4" fillId="0" borderId="0" xfId="0" applyFont="1" applyAlignment="1">
      <alignment/>
    </xf>
    <xf numFmtId="164" fontId="42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left"/>
    </xf>
    <xf numFmtId="164" fontId="9" fillId="0" borderId="3" xfId="0" applyFont="1" applyBorder="1" applyAlignment="1">
      <alignment horizontal="left"/>
    </xf>
    <xf numFmtId="164" fontId="9" fillId="0" borderId="4" xfId="0" applyFont="1" applyBorder="1" applyAlignment="1">
      <alignment horizontal="left"/>
    </xf>
    <xf numFmtId="164" fontId="9" fillId="0" borderId="2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left"/>
    </xf>
    <xf numFmtId="164" fontId="9" fillId="0" borderId="8" xfId="0" applyFont="1" applyBorder="1" applyAlignment="1">
      <alignment horizontal="left"/>
    </xf>
    <xf numFmtId="164" fontId="9" fillId="0" borderId="9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43" fillId="0" borderId="12" xfId="0" applyFont="1" applyBorder="1" applyAlignment="1">
      <alignment horizontal="center"/>
    </xf>
    <xf numFmtId="164" fontId="43" fillId="0" borderId="12" xfId="0" applyFont="1" applyBorder="1" applyAlignment="1">
      <alignment horizontal="center" wrapText="1"/>
    </xf>
    <xf numFmtId="164" fontId="4" fillId="0" borderId="12" xfId="0" applyFont="1" applyBorder="1" applyAlignment="1">
      <alignment horizontal="center"/>
    </xf>
    <xf numFmtId="164" fontId="42" fillId="0" borderId="12" xfId="0" applyFont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165" fontId="42" fillId="0" borderId="12" xfId="0" applyNumberFormat="1" applyFont="1" applyBorder="1" applyAlignment="1">
      <alignment horizontal="center"/>
    </xf>
    <xf numFmtId="164" fontId="42" fillId="0" borderId="13" xfId="0" applyFont="1" applyBorder="1" applyAlignment="1">
      <alignment horizontal="center"/>
    </xf>
    <xf numFmtId="164" fontId="43" fillId="0" borderId="13" xfId="0" applyFont="1" applyBorder="1" applyAlignment="1">
      <alignment horizontal="center" wrapText="1"/>
    </xf>
    <xf numFmtId="165" fontId="42" fillId="0" borderId="13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42" fillId="0" borderId="13" xfId="0" applyFont="1" applyBorder="1" applyAlignment="1">
      <alignment horizontal="center" wrapText="1"/>
    </xf>
    <xf numFmtId="164" fontId="43" fillId="0" borderId="13" xfId="0" applyFont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167" fontId="42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2" fillId="0" borderId="13" xfId="0" applyFont="1" applyBorder="1" applyAlignment="1">
      <alignment/>
    </xf>
    <xf numFmtId="164" fontId="4" fillId="0" borderId="13" xfId="0" applyFont="1" applyBorder="1" applyAlignment="1">
      <alignment/>
    </xf>
    <xf numFmtId="164" fontId="14" fillId="0" borderId="15" xfId="0" applyFont="1" applyBorder="1" applyAlignment="1">
      <alignment horizontal="center" wrapText="1"/>
    </xf>
    <xf numFmtId="167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4" fontId="42" fillId="0" borderId="15" xfId="0" applyFont="1" applyBorder="1" applyAlignment="1">
      <alignment/>
    </xf>
    <xf numFmtId="164" fontId="44" fillId="0" borderId="0" xfId="0" applyFont="1" applyBorder="1" applyAlignment="1">
      <alignment horizontal="center" vertical="center"/>
    </xf>
    <xf numFmtId="164" fontId="45" fillId="0" borderId="0" xfId="0" applyFont="1" applyAlignment="1">
      <alignment/>
    </xf>
    <xf numFmtId="164" fontId="13" fillId="0" borderId="15" xfId="0" applyFont="1" applyBorder="1" applyAlignment="1">
      <alignment horizontal="center"/>
    </xf>
    <xf numFmtId="164" fontId="31" fillId="0" borderId="0" xfId="0" applyFont="1" applyAlignment="1">
      <alignment/>
    </xf>
    <xf numFmtId="164" fontId="0" fillId="0" borderId="26" xfId="0" applyBorder="1" applyAlignment="1">
      <alignment/>
    </xf>
    <xf numFmtId="164" fontId="37" fillId="0" borderId="26" xfId="0" applyFont="1" applyBorder="1" applyAlignment="1">
      <alignment/>
    </xf>
    <xf numFmtId="164" fontId="46" fillId="0" borderId="26" xfId="0" applyFont="1" applyBorder="1" applyAlignment="1">
      <alignment horizontal="center"/>
    </xf>
    <xf numFmtId="164" fontId="0" fillId="0" borderId="26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97"/>
  <sheetViews>
    <sheetView workbookViewId="0" topLeftCell="A1">
      <selection activeCell="A3" sqref="A3"/>
    </sheetView>
  </sheetViews>
  <sheetFormatPr defaultColWidth="9.00390625" defaultRowHeight="12.75"/>
  <cols>
    <col min="1" max="1" width="2.875" style="1" customWidth="1"/>
    <col min="2" max="2" width="14.125" style="1" customWidth="1"/>
    <col min="3" max="3" width="4.25390625" style="1" customWidth="1"/>
    <col min="4" max="4" width="4.75390625" style="1" customWidth="1"/>
    <col min="5" max="5" width="7.00390625" style="1" customWidth="1"/>
    <col min="6" max="6" width="13.75390625" style="1" customWidth="1"/>
    <col min="7" max="7" width="5.00390625" style="1" customWidth="1"/>
    <col min="8" max="8" width="5.875" style="1" customWidth="1"/>
    <col min="9" max="9" width="5.375" style="1" customWidth="1"/>
    <col min="10" max="10" width="5.75390625" style="1" customWidth="1"/>
    <col min="11" max="11" width="6.375" style="1" customWidth="1"/>
    <col min="12" max="12" width="7.625" style="1" customWidth="1"/>
    <col min="13" max="13" width="10.1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2.75" customHeight="1">
      <c r="A14" s="34">
        <v>1</v>
      </c>
      <c r="B14" s="34" t="s">
        <v>48</v>
      </c>
      <c r="C14" s="35">
        <v>19</v>
      </c>
      <c r="D14" s="35">
        <v>7</v>
      </c>
      <c r="E14" s="35">
        <v>2.5</v>
      </c>
      <c r="F14" s="35" t="s">
        <v>49</v>
      </c>
      <c r="G14" s="35">
        <v>62</v>
      </c>
      <c r="H14" s="35">
        <v>0.8</v>
      </c>
      <c r="I14" s="35" t="s">
        <v>50</v>
      </c>
      <c r="J14" s="35">
        <v>27</v>
      </c>
      <c r="K14" s="35">
        <v>32</v>
      </c>
      <c r="L14" s="35"/>
      <c r="M14" s="36" t="s">
        <v>51</v>
      </c>
      <c r="N14" s="35" t="s">
        <v>52</v>
      </c>
      <c r="O14" s="37">
        <f>P14/E14</f>
        <v>36</v>
      </c>
      <c r="P14" s="38">
        <v>90</v>
      </c>
      <c r="Q14" s="38"/>
      <c r="R14" s="33"/>
    </row>
    <row r="15" spans="1:18" ht="12.75" customHeight="1">
      <c r="A15" s="34"/>
      <c r="B15" s="39" t="s">
        <v>53</v>
      </c>
      <c r="C15" s="32"/>
      <c r="D15" s="32"/>
      <c r="E15" s="34">
        <f>E14</f>
        <v>2.5</v>
      </c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40">
        <v>90</v>
      </c>
      <c r="Q15" s="40">
        <v>71</v>
      </c>
      <c r="R15" s="33"/>
    </row>
    <row r="16" spans="1:18" ht="12.75" customHeight="1">
      <c r="A16" s="34">
        <v>2</v>
      </c>
      <c r="B16" s="34" t="s">
        <v>54</v>
      </c>
      <c r="C16" s="35">
        <v>24</v>
      </c>
      <c r="D16" s="35">
        <v>31</v>
      </c>
      <c r="E16" s="35">
        <v>1</v>
      </c>
      <c r="F16" s="35" t="s">
        <v>55</v>
      </c>
      <c r="G16" s="35">
        <v>86</v>
      </c>
      <c r="H16" s="35">
        <v>0.6</v>
      </c>
      <c r="I16" s="35" t="s">
        <v>56</v>
      </c>
      <c r="J16" s="35">
        <v>30</v>
      </c>
      <c r="K16" s="35">
        <v>32</v>
      </c>
      <c r="L16" s="35"/>
      <c r="M16" s="41" t="s">
        <v>57</v>
      </c>
      <c r="N16" s="35" t="s">
        <v>52</v>
      </c>
      <c r="O16" s="37">
        <f>P16/E16</f>
        <v>62</v>
      </c>
      <c r="P16" s="38">
        <v>62</v>
      </c>
      <c r="Q16" s="38">
        <v>54</v>
      </c>
      <c r="R16" s="33"/>
    </row>
    <row r="17" spans="1:18" ht="13.5" customHeight="1">
      <c r="A17" s="32"/>
      <c r="B17" s="39" t="s">
        <v>53</v>
      </c>
      <c r="C17" s="42"/>
      <c r="D17" s="42"/>
      <c r="E17" s="43">
        <v>1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v>62</v>
      </c>
      <c r="Q17" s="43">
        <v>54</v>
      </c>
      <c r="R17" s="33"/>
    </row>
    <row r="18" spans="1:18" ht="16.5" customHeight="1">
      <c r="A18" s="44"/>
      <c r="B18" s="45" t="s">
        <v>58</v>
      </c>
      <c r="C18" s="46"/>
      <c r="D18" s="46"/>
      <c r="E18" s="47">
        <f>E17+E15</f>
        <v>3.5</v>
      </c>
      <c r="F18" s="47"/>
      <c r="G18" s="47"/>
      <c r="H18" s="47"/>
      <c r="I18" s="47"/>
      <c r="J18" s="47"/>
      <c r="K18" s="47"/>
      <c r="L18" s="47"/>
      <c r="M18" s="47"/>
      <c r="N18" s="47" t="s">
        <v>52</v>
      </c>
      <c r="O18" s="47"/>
      <c r="P18" s="47">
        <f>P17+P15</f>
        <v>152</v>
      </c>
      <c r="Q18" s="47">
        <f>Q17+Q15</f>
        <v>125</v>
      </c>
      <c r="R18" s="48"/>
    </row>
    <row r="19" spans="1:18" ht="11.25" customHeight="1">
      <c r="A19" s="43">
        <v>1</v>
      </c>
      <c r="B19" s="40" t="s">
        <v>48</v>
      </c>
      <c r="C19" s="38">
        <v>25</v>
      </c>
      <c r="D19" s="38">
        <v>11</v>
      </c>
      <c r="E19" s="38">
        <v>0.8</v>
      </c>
      <c r="F19" s="38" t="s">
        <v>59</v>
      </c>
      <c r="G19" s="38">
        <v>73</v>
      </c>
      <c r="H19" s="38">
        <v>0.65</v>
      </c>
      <c r="I19" s="38" t="s">
        <v>60</v>
      </c>
      <c r="J19" s="38">
        <v>25</v>
      </c>
      <c r="K19" s="38">
        <v>32</v>
      </c>
      <c r="L19" s="38"/>
      <c r="M19" s="41" t="s">
        <v>61</v>
      </c>
      <c r="N19" s="41" t="s">
        <v>62</v>
      </c>
      <c r="O19" s="37">
        <f>P19/E19</f>
        <v>470</v>
      </c>
      <c r="P19" s="38">
        <v>376</v>
      </c>
      <c r="Q19" s="38">
        <v>301</v>
      </c>
      <c r="R19" s="43"/>
    </row>
    <row r="20" spans="1:18" ht="11.25" customHeight="1">
      <c r="A20" s="43"/>
      <c r="B20" s="39" t="s">
        <v>53</v>
      </c>
      <c r="C20" s="43"/>
      <c r="D20" s="49"/>
      <c r="E20" s="43">
        <f>SUM(E19:E19)</f>
        <v>0.8</v>
      </c>
      <c r="F20" s="43"/>
      <c r="G20" s="43"/>
      <c r="H20" s="43"/>
      <c r="I20" s="43"/>
      <c r="J20" s="43"/>
      <c r="K20" s="43"/>
      <c r="L20" s="43"/>
      <c r="M20" s="50"/>
      <c r="N20" s="50"/>
      <c r="O20" s="43"/>
      <c r="P20" s="43">
        <f>SUM(P19:P19)</f>
        <v>376</v>
      </c>
      <c r="Q20" s="43">
        <f>SUM(Q19:Q19)</f>
        <v>301</v>
      </c>
      <c r="R20" s="43"/>
    </row>
    <row r="21" spans="1:18" ht="11.25" customHeight="1">
      <c r="A21" s="43">
        <v>2</v>
      </c>
      <c r="B21" s="43" t="s">
        <v>63</v>
      </c>
      <c r="C21" s="51">
        <v>9</v>
      </c>
      <c r="D21" s="52">
        <v>9.1</v>
      </c>
      <c r="E21" s="51">
        <v>1</v>
      </c>
      <c r="F21" s="51" t="s">
        <v>55</v>
      </c>
      <c r="G21" s="51">
        <v>72</v>
      </c>
      <c r="H21" s="51">
        <v>0.6</v>
      </c>
      <c r="I21" s="51" t="s">
        <v>56</v>
      </c>
      <c r="J21" s="51">
        <v>28</v>
      </c>
      <c r="K21" s="51">
        <v>32</v>
      </c>
      <c r="L21" s="51"/>
      <c r="M21" s="36" t="s">
        <v>61</v>
      </c>
      <c r="N21" s="41" t="s">
        <v>62</v>
      </c>
      <c r="O21" s="51">
        <f>P21/E21</f>
        <v>480</v>
      </c>
      <c r="P21" s="51">
        <v>480</v>
      </c>
      <c r="Q21" s="51">
        <v>364</v>
      </c>
      <c r="R21" s="43"/>
    </row>
    <row r="22" spans="1:18" ht="11.25" customHeight="1">
      <c r="A22" s="43"/>
      <c r="B22" s="39"/>
      <c r="C22" s="51">
        <v>9</v>
      </c>
      <c r="D22" s="52">
        <v>9.2</v>
      </c>
      <c r="E22" s="51">
        <v>2.6</v>
      </c>
      <c r="F22" s="51" t="s">
        <v>55</v>
      </c>
      <c r="G22" s="51">
        <v>72</v>
      </c>
      <c r="H22" s="51">
        <v>0.6</v>
      </c>
      <c r="I22" s="51" t="s">
        <v>56</v>
      </c>
      <c r="J22" s="51">
        <v>28</v>
      </c>
      <c r="K22" s="51">
        <v>32</v>
      </c>
      <c r="L22" s="51"/>
      <c r="M22" s="36" t="s">
        <v>61</v>
      </c>
      <c r="N22" s="41" t="s">
        <v>62</v>
      </c>
      <c r="O22" s="53">
        <f>P22/E22</f>
        <v>477.30769230769226</v>
      </c>
      <c r="P22" s="51">
        <v>1241</v>
      </c>
      <c r="Q22" s="51">
        <v>917</v>
      </c>
      <c r="R22" s="43"/>
    </row>
    <row r="23" spans="1:18" ht="11.25" customHeight="1">
      <c r="A23" s="43"/>
      <c r="B23" s="39"/>
      <c r="C23" s="51">
        <v>22</v>
      </c>
      <c r="D23" s="53">
        <v>22</v>
      </c>
      <c r="E23" s="51">
        <v>0.2</v>
      </c>
      <c r="F23" s="51" t="s">
        <v>64</v>
      </c>
      <c r="G23" s="51">
        <v>55</v>
      </c>
      <c r="H23" s="51">
        <v>0.75</v>
      </c>
      <c r="I23" s="51">
        <v>1</v>
      </c>
      <c r="J23" s="51">
        <v>21</v>
      </c>
      <c r="K23" s="51">
        <v>28</v>
      </c>
      <c r="L23" s="51"/>
      <c r="M23" s="36" t="s">
        <v>61</v>
      </c>
      <c r="N23" s="41" t="s">
        <v>62</v>
      </c>
      <c r="O23" s="53">
        <f>P23/E23</f>
        <v>770</v>
      </c>
      <c r="P23" s="51">
        <v>154</v>
      </c>
      <c r="Q23" s="51">
        <v>123</v>
      </c>
      <c r="R23" s="43"/>
    </row>
    <row r="24" spans="1:18" ht="11.25" customHeight="1">
      <c r="A24" s="43"/>
      <c r="B24" s="39"/>
      <c r="C24" s="51">
        <v>22</v>
      </c>
      <c r="D24" s="52">
        <v>33.1</v>
      </c>
      <c r="E24" s="51">
        <v>2.8</v>
      </c>
      <c r="F24" s="51" t="s">
        <v>59</v>
      </c>
      <c r="G24" s="51">
        <v>67</v>
      </c>
      <c r="H24" s="51">
        <v>0.65</v>
      </c>
      <c r="I24" s="51" t="s">
        <v>56</v>
      </c>
      <c r="J24" s="51">
        <v>27</v>
      </c>
      <c r="K24" s="51">
        <v>36</v>
      </c>
      <c r="L24" s="51"/>
      <c r="M24" s="36" t="s">
        <v>61</v>
      </c>
      <c r="N24" s="41" t="s">
        <v>62</v>
      </c>
      <c r="O24" s="53">
        <f>P24/E24</f>
        <v>406.42857142857144</v>
      </c>
      <c r="P24" s="51">
        <v>1138</v>
      </c>
      <c r="Q24" s="51">
        <v>941</v>
      </c>
      <c r="R24" s="43"/>
    </row>
    <row r="25" spans="1:18" ht="11.25" customHeight="1">
      <c r="A25" s="42"/>
      <c r="B25" s="42"/>
      <c r="C25" s="51">
        <v>22</v>
      </c>
      <c r="D25" s="52">
        <v>60.1</v>
      </c>
      <c r="E25" s="51">
        <v>0.7</v>
      </c>
      <c r="F25" s="51" t="s">
        <v>59</v>
      </c>
      <c r="G25" s="51">
        <v>55</v>
      </c>
      <c r="H25" s="51">
        <v>0.6</v>
      </c>
      <c r="I25" s="51" t="s">
        <v>60</v>
      </c>
      <c r="J25" s="51">
        <v>21</v>
      </c>
      <c r="K25" s="51">
        <v>24</v>
      </c>
      <c r="L25" s="51"/>
      <c r="M25" s="36" t="s">
        <v>61</v>
      </c>
      <c r="N25" s="41" t="s">
        <v>62</v>
      </c>
      <c r="O25" s="53">
        <f>P25/E25</f>
        <v>365.7142857142857</v>
      </c>
      <c r="P25" s="51">
        <v>256</v>
      </c>
      <c r="Q25" s="51">
        <v>212</v>
      </c>
      <c r="R25" s="43"/>
    </row>
    <row r="26" spans="1:18" ht="11.25" customHeight="1">
      <c r="A26" s="43"/>
      <c r="B26" s="39" t="s">
        <v>53</v>
      </c>
      <c r="C26" s="42"/>
      <c r="D26" s="42"/>
      <c r="E26" s="43">
        <f>SUM(E21:E25)</f>
        <v>7.3</v>
      </c>
      <c r="F26" s="43"/>
      <c r="G26" s="43"/>
      <c r="H26" s="43"/>
      <c r="I26" s="43"/>
      <c r="J26" s="43"/>
      <c r="K26" s="43"/>
      <c r="L26" s="43"/>
      <c r="M26" s="50"/>
      <c r="N26" s="43"/>
      <c r="O26" s="43"/>
      <c r="P26" s="43">
        <f>SUM(P21:P25)</f>
        <v>3269</v>
      </c>
      <c r="Q26" s="43">
        <f>SUM(Q21:Q25)</f>
        <v>2557</v>
      </c>
      <c r="R26" s="43"/>
    </row>
    <row r="27" spans="1:18" ht="11.25" customHeight="1">
      <c r="A27" s="54"/>
      <c r="B27" s="55"/>
      <c r="C27" s="56"/>
      <c r="D27" s="57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58"/>
      <c r="P27" s="58"/>
      <c r="Q27" s="60"/>
      <c r="R27" s="54"/>
    </row>
    <row r="28" spans="1:18" ht="13.5" customHeight="1">
      <c r="A28" s="45"/>
      <c r="B28" s="45" t="s">
        <v>58</v>
      </c>
      <c r="C28" s="61"/>
      <c r="D28" s="47"/>
      <c r="E28" s="62">
        <f>E20+E26</f>
        <v>8.1</v>
      </c>
      <c r="F28" s="63"/>
      <c r="G28" s="47"/>
      <c r="H28" s="47"/>
      <c r="I28" s="47"/>
      <c r="J28" s="47"/>
      <c r="K28" s="47"/>
      <c r="L28" s="47"/>
      <c r="M28" s="47"/>
      <c r="N28" s="47" t="s">
        <v>62</v>
      </c>
      <c r="O28" s="47"/>
      <c r="P28" s="47">
        <f>P20+P26</f>
        <v>3645</v>
      </c>
      <c r="Q28" s="47">
        <f>Q20+Q26</f>
        <v>2858</v>
      </c>
      <c r="R28" s="45"/>
    </row>
    <row r="29" spans="1:18" ht="14.25" customHeight="1">
      <c r="A29" s="64"/>
      <c r="B29" s="54"/>
      <c r="C29" s="64"/>
      <c r="D29" s="6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4"/>
    </row>
    <row r="30" spans="1:18" ht="14.25" customHeight="1">
      <c r="A30" s="43">
        <v>1</v>
      </c>
      <c r="B30" s="43" t="s">
        <v>63</v>
      </c>
      <c r="C30" s="65">
        <v>26</v>
      </c>
      <c r="D30" s="65">
        <v>28</v>
      </c>
      <c r="E30" s="65">
        <v>11.5</v>
      </c>
      <c r="F30" s="65" t="s">
        <v>59</v>
      </c>
      <c r="G30" s="65">
        <v>57</v>
      </c>
      <c r="H30" s="65">
        <v>0.65</v>
      </c>
      <c r="I30" s="65" t="s">
        <v>50</v>
      </c>
      <c r="J30" s="65">
        <v>25</v>
      </c>
      <c r="K30" s="65">
        <v>24</v>
      </c>
      <c r="L30" s="65"/>
      <c r="M30" s="65" t="s">
        <v>61</v>
      </c>
      <c r="N30" s="65" t="s">
        <v>65</v>
      </c>
      <c r="O30" s="66">
        <f>P30/E30</f>
        <v>4.956521739130435</v>
      </c>
      <c r="P30" s="65">
        <v>57</v>
      </c>
      <c r="Q30" s="65">
        <v>31</v>
      </c>
      <c r="R30" s="51"/>
    </row>
    <row r="31" spans="1:18" ht="14.25" customHeight="1">
      <c r="A31" s="51"/>
      <c r="B31" s="39" t="s">
        <v>53</v>
      </c>
      <c r="C31" s="65"/>
      <c r="D31" s="65"/>
      <c r="E31" s="43">
        <v>11.5</v>
      </c>
      <c r="F31" s="43"/>
      <c r="G31" s="43"/>
      <c r="H31" s="43"/>
      <c r="I31" s="43"/>
      <c r="J31" s="43"/>
      <c r="K31" s="43"/>
      <c r="L31" s="43"/>
      <c r="M31" s="43"/>
      <c r="N31" s="43"/>
      <c r="O31" s="66"/>
      <c r="P31" s="43">
        <v>57</v>
      </c>
      <c r="Q31" s="43">
        <v>31</v>
      </c>
      <c r="R31" s="51"/>
    </row>
    <row r="32" spans="1:18" ht="14.25" customHeight="1">
      <c r="A32" s="43">
        <v>2</v>
      </c>
      <c r="B32" s="43" t="s">
        <v>54</v>
      </c>
      <c r="C32" s="65">
        <v>16</v>
      </c>
      <c r="D32" s="65">
        <v>19</v>
      </c>
      <c r="E32" s="65">
        <v>1</v>
      </c>
      <c r="F32" s="65" t="s">
        <v>66</v>
      </c>
      <c r="G32" s="65">
        <v>52</v>
      </c>
      <c r="H32" s="65">
        <v>0.9</v>
      </c>
      <c r="I32" s="65">
        <v>1</v>
      </c>
      <c r="J32" s="65">
        <v>20</v>
      </c>
      <c r="K32" s="65">
        <v>24</v>
      </c>
      <c r="L32" s="65"/>
      <c r="M32" s="65" t="s">
        <v>57</v>
      </c>
      <c r="N32" s="65" t="s">
        <v>65</v>
      </c>
      <c r="O32" s="66">
        <f>P32/E32</f>
        <v>5</v>
      </c>
      <c r="P32" s="65">
        <v>5</v>
      </c>
      <c r="Q32" s="65">
        <v>3</v>
      </c>
      <c r="R32" s="51"/>
    </row>
    <row r="33" spans="1:18" ht="14.25" customHeight="1">
      <c r="A33" s="51"/>
      <c r="B33" s="43"/>
      <c r="C33" s="65">
        <v>16</v>
      </c>
      <c r="D33" s="65">
        <v>17</v>
      </c>
      <c r="E33" s="65">
        <v>1.4</v>
      </c>
      <c r="F33" s="65" t="s">
        <v>67</v>
      </c>
      <c r="G33" s="65">
        <v>76</v>
      </c>
      <c r="H33" s="65">
        <v>0.7</v>
      </c>
      <c r="I33" s="65">
        <v>1</v>
      </c>
      <c r="J33" s="65">
        <v>23</v>
      </c>
      <c r="K33" s="65">
        <v>32</v>
      </c>
      <c r="L33" s="65"/>
      <c r="M33" s="65" t="s">
        <v>57</v>
      </c>
      <c r="N33" s="65" t="s">
        <v>65</v>
      </c>
      <c r="O33" s="66">
        <f>P33/E33</f>
        <v>5</v>
      </c>
      <c r="P33" s="65">
        <v>7</v>
      </c>
      <c r="Q33" s="65">
        <v>4</v>
      </c>
      <c r="R33" s="51"/>
    </row>
    <row r="34" spans="1:18" ht="14.25" customHeight="1">
      <c r="A34" s="51"/>
      <c r="B34" s="43"/>
      <c r="C34" s="65">
        <v>5</v>
      </c>
      <c r="D34" s="65">
        <v>44</v>
      </c>
      <c r="E34" s="65">
        <v>1.1</v>
      </c>
      <c r="F34" s="65" t="s">
        <v>59</v>
      </c>
      <c r="G34" s="65">
        <v>43</v>
      </c>
      <c r="H34" s="65">
        <v>0.6</v>
      </c>
      <c r="I34" s="65" t="s">
        <v>56</v>
      </c>
      <c r="J34" s="65">
        <v>18</v>
      </c>
      <c r="K34" s="65">
        <v>18</v>
      </c>
      <c r="L34" s="65"/>
      <c r="M34" s="65" t="s">
        <v>68</v>
      </c>
      <c r="N34" s="65" t="s">
        <v>65</v>
      </c>
      <c r="O34" s="66">
        <f>P34/E34</f>
        <v>5.454545454545454</v>
      </c>
      <c r="P34" s="65">
        <v>6</v>
      </c>
      <c r="Q34" s="65">
        <v>4</v>
      </c>
      <c r="R34" s="51"/>
    </row>
    <row r="35" spans="1:18" ht="14.25" customHeight="1">
      <c r="A35" s="51"/>
      <c r="B35" s="43"/>
      <c r="C35" s="65">
        <v>5</v>
      </c>
      <c r="D35" s="65">
        <v>32</v>
      </c>
      <c r="E35" s="65">
        <v>0.6</v>
      </c>
      <c r="F35" s="65" t="s">
        <v>59</v>
      </c>
      <c r="G35" s="65">
        <v>47</v>
      </c>
      <c r="H35" s="65">
        <v>0.7</v>
      </c>
      <c r="I35" s="65" t="s">
        <v>56</v>
      </c>
      <c r="J35" s="65">
        <v>19</v>
      </c>
      <c r="K35" s="65">
        <v>20</v>
      </c>
      <c r="L35" s="65"/>
      <c r="M35" s="65" t="s">
        <v>61</v>
      </c>
      <c r="N35" s="65" t="s">
        <v>65</v>
      </c>
      <c r="O35" s="66">
        <f>P35/E35</f>
        <v>5</v>
      </c>
      <c r="P35" s="65">
        <v>3</v>
      </c>
      <c r="Q35" s="65">
        <v>2</v>
      </c>
      <c r="R35" s="51"/>
    </row>
    <row r="36" spans="1:18" ht="14.25" customHeight="1">
      <c r="A36" s="51"/>
      <c r="B36" s="43"/>
      <c r="C36" s="65">
        <v>5</v>
      </c>
      <c r="D36" s="65">
        <v>32.1</v>
      </c>
      <c r="E36" s="65">
        <v>0.5</v>
      </c>
      <c r="F36" s="65" t="s">
        <v>59</v>
      </c>
      <c r="G36" s="65">
        <v>47</v>
      </c>
      <c r="H36" s="65">
        <v>0.7</v>
      </c>
      <c r="I36" s="65" t="s">
        <v>56</v>
      </c>
      <c r="J36" s="65">
        <v>19</v>
      </c>
      <c r="K36" s="65">
        <v>20</v>
      </c>
      <c r="L36" s="65"/>
      <c r="M36" s="65" t="s">
        <v>61</v>
      </c>
      <c r="N36" s="65" t="s">
        <v>65</v>
      </c>
      <c r="O36" s="66">
        <f>P36/E36</f>
        <v>4</v>
      </c>
      <c r="P36" s="65">
        <v>2</v>
      </c>
      <c r="Q36" s="65">
        <v>2</v>
      </c>
      <c r="R36" s="51"/>
    </row>
    <row r="37" spans="1:18" ht="14.25" customHeight="1">
      <c r="A37" s="51"/>
      <c r="B37" s="43"/>
      <c r="C37" s="65">
        <v>5</v>
      </c>
      <c r="D37" s="65">
        <v>9</v>
      </c>
      <c r="E37" s="65">
        <v>0.6</v>
      </c>
      <c r="F37" s="65" t="s">
        <v>69</v>
      </c>
      <c r="G37" s="65">
        <v>51</v>
      </c>
      <c r="H37" s="65">
        <v>0.8</v>
      </c>
      <c r="I37" s="65">
        <v>1</v>
      </c>
      <c r="J37" s="65">
        <v>18</v>
      </c>
      <c r="K37" s="65">
        <v>20</v>
      </c>
      <c r="L37" s="65"/>
      <c r="M37" s="65" t="s">
        <v>68</v>
      </c>
      <c r="N37" s="65" t="s">
        <v>65</v>
      </c>
      <c r="O37" s="66">
        <f>P37/E37</f>
        <v>5</v>
      </c>
      <c r="P37" s="65">
        <v>3</v>
      </c>
      <c r="Q37" s="65">
        <v>2</v>
      </c>
      <c r="R37" s="51"/>
    </row>
    <row r="38" spans="1:18" ht="14.25" customHeight="1">
      <c r="A38" s="51"/>
      <c r="B38" s="43"/>
      <c r="C38" s="65">
        <v>18</v>
      </c>
      <c r="D38" s="65">
        <v>6</v>
      </c>
      <c r="E38" s="65">
        <v>1.2</v>
      </c>
      <c r="F38" s="65" t="s">
        <v>70</v>
      </c>
      <c r="G38" s="65">
        <v>62</v>
      </c>
      <c r="H38" s="65">
        <v>0.7</v>
      </c>
      <c r="I38" s="65" t="s">
        <v>56</v>
      </c>
      <c r="J38" s="65">
        <v>24</v>
      </c>
      <c r="K38" s="65">
        <v>28</v>
      </c>
      <c r="L38" s="65"/>
      <c r="M38" s="65" t="s">
        <v>57</v>
      </c>
      <c r="N38" s="65" t="s">
        <v>65</v>
      </c>
      <c r="O38" s="66">
        <f>P38/E38</f>
        <v>5</v>
      </c>
      <c r="P38" s="65">
        <v>6</v>
      </c>
      <c r="Q38" s="65">
        <v>3</v>
      </c>
      <c r="R38" s="51"/>
    </row>
    <row r="39" spans="1:18" ht="14.25" customHeight="1">
      <c r="A39" s="51"/>
      <c r="B39" s="43"/>
      <c r="C39" s="65">
        <v>18</v>
      </c>
      <c r="D39" s="65">
        <v>4</v>
      </c>
      <c r="E39" s="65">
        <v>0.4</v>
      </c>
      <c r="F39" s="65" t="s">
        <v>71</v>
      </c>
      <c r="G39" s="65">
        <v>54</v>
      </c>
      <c r="H39" s="65">
        <v>0.75</v>
      </c>
      <c r="I39" s="65">
        <v>1</v>
      </c>
      <c r="J39" s="65">
        <v>21</v>
      </c>
      <c r="K39" s="65">
        <v>22</v>
      </c>
      <c r="L39" s="65"/>
      <c r="M39" s="65" t="s">
        <v>57</v>
      </c>
      <c r="N39" s="65" t="s">
        <v>65</v>
      </c>
      <c r="O39" s="66">
        <f>P39/E39</f>
        <v>5</v>
      </c>
      <c r="P39" s="65">
        <v>2</v>
      </c>
      <c r="Q39" s="65">
        <v>0</v>
      </c>
      <c r="R39" s="51"/>
    </row>
    <row r="40" spans="1:18" ht="14.25" customHeight="1">
      <c r="A40" s="51"/>
      <c r="B40" s="43"/>
      <c r="C40" s="65">
        <v>18</v>
      </c>
      <c r="D40" s="65">
        <v>10</v>
      </c>
      <c r="E40" s="65">
        <v>2</v>
      </c>
      <c r="F40" s="65" t="s">
        <v>72</v>
      </c>
      <c r="G40" s="65">
        <v>67</v>
      </c>
      <c r="H40" s="65">
        <v>0.6</v>
      </c>
      <c r="I40" s="65" t="s">
        <v>56</v>
      </c>
      <c r="J40" s="65">
        <v>27</v>
      </c>
      <c r="K40" s="65">
        <v>28</v>
      </c>
      <c r="L40" s="65"/>
      <c r="M40" s="65" t="s">
        <v>57</v>
      </c>
      <c r="N40" s="65" t="s">
        <v>65</v>
      </c>
      <c r="O40" s="66">
        <f>P40/E40</f>
        <v>5</v>
      </c>
      <c r="P40" s="65">
        <v>10</v>
      </c>
      <c r="Q40" s="65">
        <v>6</v>
      </c>
      <c r="R40" s="51"/>
    </row>
    <row r="41" spans="1:18" ht="14.25" customHeight="1">
      <c r="A41" s="51"/>
      <c r="B41" s="43"/>
      <c r="C41" s="65">
        <v>17</v>
      </c>
      <c r="D41" s="65">
        <v>51</v>
      </c>
      <c r="E41" s="65">
        <v>0.6</v>
      </c>
      <c r="F41" s="65" t="s">
        <v>59</v>
      </c>
      <c r="G41" s="65">
        <v>56</v>
      </c>
      <c r="H41" s="65">
        <v>0.7</v>
      </c>
      <c r="I41" s="65">
        <v>1</v>
      </c>
      <c r="J41" s="65">
        <v>21</v>
      </c>
      <c r="K41" s="65">
        <v>22</v>
      </c>
      <c r="L41" s="65"/>
      <c r="M41" s="65" t="s">
        <v>57</v>
      </c>
      <c r="N41" s="65" t="s">
        <v>65</v>
      </c>
      <c r="O41" s="66">
        <f>P41/E41</f>
        <v>5</v>
      </c>
      <c r="P41" s="65">
        <v>3</v>
      </c>
      <c r="Q41" s="65">
        <v>2</v>
      </c>
      <c r="R41" s="51"/>
    </row>
    <row r="42" spans="1:18" ht="14.25" customHeight="1">
      <c r="A42" s="51"/>
      <c r="B42" s="39" t="s">
        <v>53</v>
      </c>
      <c r="C42" s="65"/>
      <c r="D42" s="65"/>
      <c r="E42" s="43">
        <f>SUM(E32:E41)</f>
        <v>9.4</v>
      </c>
      <c r="F42" s="51"/>
      <c r="G42" s="51"/>
      <c r="H42" s="51"/>
      <c r="I42" s="51"/>
      <c r="J42" s="51"/>
      <c r="K42" s="51"/>
      <c r="L42" s="51"/>
      <c r="M42" s="51"/>
      <c r="N42" s="51"/>
      <c r="O42" s="66"/>
      <c r="P42" s="43">
        <f>SUM(P32:P41)</f>
        <v>47</v>
      </c>
      <c r="Q42" s="43">
        <f>SUM(Q32:Q41)</f>
        <v>28</v>
      </c>
      <c r="R42" s="51"/>
    </row>
    <row r="43" spans="1:18" ht="14.25" customHeight="1">
      <c r="A43" s="43">
        <v>3</v>
      </c>
      <c r="B43" s="43" t="s">
        <v>73</v>
      </c>
      <c r="C43" s="65">
        <v>10</v>
      </c>
      <c r="D43" s="65">
        <v>21</v>
      </c>
      <c r="E43" s="51">
        <v>3.4</v>
      </c>
      <c r="F43" s="51" t="s">
        <v>59</v>
      </c>
      <c r="G43" s="51">
        <v>50</v>
      </c>
      <c r="H43" s="51">
        <v>0.6</v>
      </c>
      <c r="I43" s="51">
        <v>1</v>
      </c>
      <c r="J43" s="51">
        <v>20</v>
      </c>
      <c r="K43" s="51">
        <v>24</v>
      </c>
      <c r="L43" s="51"/>
      <c r="M43" s="36" t="s">
        <v>74</v>
      </c>
      <c r="N43" s="51" t="s">
        <v>65</v>
      </c>
      <c r="O43" s="66">
        <f>P43/E43</f>
        <v>4.411764705882353</v>
      </c>
      <c r="P43" s="51">
        <v>15</v>
      </c>
      <c r="Q43" s="51">
        <v>10</v>
      </c>
      <c r="R43" s="51"/>
    </row>
    <row r="44" spans="1:18" ht="14.25" customHeight="1">
      <c r="A44" s="51"/>
      <c r="B44" s="39"/>
      <c r="C44" s="65">
        <v>11</v>
      </c>
      <c r="D44" s="65">
        <v>19</v>
      </c>
      <c r="E44" s="51">
        <v>9.9</v>
      </c>
      <c r="F44" s="51" t="s">
        <v>59</v>
      </c>
      <c r="G44" s="51">
        <v>50</v>
      </c>
      <c r="H44" s="51">
        <v>0.8</v>
      </c>
      <c r="I44" s="51">
        <v>1</v>
      </c>
      <c r="J44" s="51">
        <v>19</v>
      </c>
      <c r="K44" s="51">
        <v>22</v>
      </c>
      <c r="L44" s="51"/>
      <c r="M44" s="36" t="s">
        <v>74</v>
      </c>
      <c r="N44" s="51" t="s">
        <v>65</v>
      </c>
      <c r="O44" s="66">
        <f>P44/E44</f>
        <v>3.9393939393939394</v>
      </c>
      <c r="P44" s="51">
        <v>39</v>
      </c>
      <c r="Q44" s="51">
        <v>24</v>
      </c>
      <c r="R44" s="51"/>
    </row>
    <row r="45" spans="1:18" ht="14.25" customHeight="1">
      <c r="A45" s="51"/>
      <c r="B45" s="39" t="s">
        <v>53</v>
      </c>
      <c r="C45" s="65"/>
      <c r="D45" s="65"/>
      <c r="E45" s="43">
        <f>SUM(E43:E44)</f>
        <v>13.3</v>
      </c>
      <c r="F45" s="51"/>
      <c r="G45" s="51"/>
      <c r="H45" s="51"/>
      <c r="I45" s="51"/>
      <c r="J45" s="51"/>
      <c r="K45" s="51"/>
      <c r="L45" s="51"/>
      <c r="M45" s="51"/>
      <c r="N45" s="51"/>
      <c r="O45" s="66"/>
      <c r="P45" s="43">
        <f>SUM(P43:P44)</f>
        <v>54</v>
      </c>
      <c r="Q45" s="43">
        <f>SUM(Q43:Q44)</f>
        <v>34</v>
      </c>
      <c r="R45" s="51"/>
    </row>
    <row r="46" spans="1:18" ht="14.25" customHeight="1">
      <c r="A46" s="43">
        <v>4</v>
      </c>
      <c r="B46" s="43" t="s">
        <v>75</v>
      </c>
      <c r="C46" s="65">
        <v>3</v>
      </c>
      <c r="D46" s="65">
        <v>64</v>
      </c>
      <c r="E46" s="51">
        <v>1.8</v>
      </c>
      <c r="F46" s="51" t="s">
        <v>76</v>
      </c>
      <c r="G46" s="51">
        <v>47</v>
      </c>
      <c r="H46" s="51">
        <v>0.65</v>
      </c>
      <c r="I46" s="51">
        <v>3</v>
      </c>
      <c r="J46" s="51">
        <v>15</v>
      </c>
      <c r="K46" s="51">
        <v>14</v>
      </c>
      <c r="L46" s="51"/>
      <c r="M46" s="51" t="s">
        <v>77</v>
      </c>
      <c r="N46" s="51" t="s">
        <v>65</v>
      </c>
      <c r="O46" s="66">
        <f>P46/E46</f>
        <v>5.555555555555555</v>
      </c>
      <c r="P46" s="51">
        <v>10</v>
      </c>
      <c r="Q46" s="51">
        <v>7</v>
      </c>
      <c r="R46" s="51"/>
    </row>
    <row r="47" spans="1:18" ht="14.25" customHeight="1">
      <c r="A47" s="51"/>
      <c r="B47" s="39"/>
      <c r="C47" s="65">
        <v>6</v>
      </c>
      <c r="D47" s="65">
        <v>2</v>
      </c>
      <c r="E47" s="51">
        <v>5.4</v>
      </c>
      <c r="F47" s="51" t="s">
        <v>78</v>
      </c>
      <c r="G47" s="51">
        <v>37</v>
      </c>
      <c r="H47" s="51">
        <v>0.8</v>
      </c>
      <c r="I47" s="51" t="s">
        <v>56</v>
      </c>
      <c r="J47" s="51">
        <v>16</v>
      </c>
      <c r="K47" s="51">
        <v>16</v>
      </c>
      <c r="L47" s="51"/>
      <c r="M47" s="51" t="s">
        <v>77</v>
      </c>
      <c r="N47" s="51" t="s">
        <v>65</v>
      </c>
      <c r="O47" s="66">
        <f>P47/E47</f>
        <v>5.7407407407407405</v>
      </c>
      <c r="P47" s="51">
        <v>31</v>
      </c>
      <c r="Q47" s="51">
        <v>21</v>
      </c>
      <c r="R47" s="51"/>
    </row>
    <row r="48" spans="1:18" ht="14.25" customHeight="1">
      <c r="A48" s="51"/>
      <c r="B48" s="39"/>
      <c r="C48" s="65">
        <v>2</v>
      </c>
      <c r="D48" s="65">
        <v>34</v>
      </c>
      <c r="E48" s="51">
        <v>3.5</v>
      </c>
      <c r="F48" s="36" t="s">
        <v>79</v>
      </c>
      <c r="G48" s="51">
        <v>39</v>
      </c>
      <c r="H48" s="51">
        <v>0.7</v>
      </c>
      <c r="I48" s="51">
        <v>1</v>
      </c>
      <c r="J48" s="51">
        <v>15</v>
      </c>
      <c r="K48" s="51">
        <v>16</v>
      </c>
      <c r="L48" s="51"/>
      <c r="M48" s="51" t="s">
        <v>77</v>
      </c>
      <c r="N48" s="51" t="s">
        <v>65</v>
      </c>
      <c r="O48" s="66">
        <f>P48/E48</f>
        <v>5.714285714285714</v>
      </c>
      <c r="P48" s="51">
        <v>20</v>
      </c>
      <c r="Q48" s="51">
        <v>12</v>
      </c>
      <c r="R48" s="51"/>
    </row>
    <row r="49" spans="1:18" ht="14.25" customHeight="1">
      <c r="A49" s="51"/>
      <c r="B49" s="39"/>
      <c r="C49" s="65">
        <v>2</v>
      </c>
      <c r="D49" s="65">
        <v>37</v>
      </c>
      <c r="E49" s="51">
        <v>1.8</v>
      </c>
      <c r="F49" s="51" t="s">
        <v>80</v>
      </c>
      <c r="G49" s="51">
        <v>47</v>
      </c>
      <c r="H49" s="51">
        <v>0.8</v>
      </c>
      <c r="I49" s="51">
        <v>2</v>
      </c>
      <c r="J49" s="51">
        <v>17</v>
      </c>
      <c r="K49" s="51">
        <v>18</v>
      </c>
      <c r="L49" s="51"/>
      <c r="M49" s="51" t="s">
        <v>77</v>
      </c>
      <c r="N49" s="51" t="s">
        <v>65</v>
      </c>
      <c r="O49" s="66">
        <f>P49/E49</f>
        <v>4.444444444444445</v>
      </c>
      <c r="P49" s="51">
        <v>8</v>
      </c>
      <c r="Q49" s="51">
        <v>4</v>
      </c>
      <c r="R49" s="51"/>
    </row>
    <row r="50" spans="1:18" ht="14.25" customHeight="1">
      <c r="A50" s="51"/>
      <c r="B50" s="39"/>
      <c r="C50" s="65">
        <v>7</v>
      </c>
      <c r="D50" s="65">
        <v>3</v>
      </c>
      <c r="E50" s="51">
        <v>3.1</v>
      </c>
      <c r="F50" s="51" t="s">
        <v>81</v>
      </c>
      <c r="G50" s="51">
        <v>52</v>
      </c>
      <c r="H50" s="51">
        <v>0.6</v>
      </c>
      <c r="I50" s="51">
        <v>2</v>
      </c>
      <c r="J50" s="51">
        <v>18</v>
      </c>
      <c r="K50" s="51">
        <v>18</v>
      </c>
      <c r="L50" s="51"/>
      <c r="M50" s="51" t="s">
        <v>77</v>
      </c>
      <c r="N50" s="51" t="s">
        <v>65</v>
      </c>
      <c r="O50" s="66">
        <f>P50/E50</f>
        <v>5.161290322580645</v>
      </c>
      <c r="P50" s="51">
        <v>16</v>
      </c>
      <c r="Q50" s="51">
        <v>11</v>
      </c>
      <c r="R50" s="51"/>
    </row>
    <row r="51" spans="1:18" ht="14.25" customHeight="1">
      <c r="A51" s="51"/>
      <c r="B51" s="39"/>
      <c r="C51" s="65">
        <v>3</v>
      </c>
      <c r="D51" s="65">
        <v>52</v>
      </c>
      <c r="E51" s="51">
        <v>1.5</v>
      </c>
      <c r="F51" s="51" t="s">
        <v>82</v>
      </c>
      <c r="G51" s="51">
        <v>47</v>
      </c>
      <c r="H51" s="51">
        <v>0.8</v>
      </c>
      <c r="I51" s="51">
        <v>2</v>
      </c>
      <c r="J51" s="51">
        <v>17</v>
      </c>
      <c r="K51" s="51">
        <v>18</v>
      </c>
      <c r="L51" s="51"/>
      <c r="M51" s="51" t="s">
        <v>77</v>
      </c>
      <c r="N51" s="51" t="s">
        <v>65</v>
      </c>
      <c r="O51" s="66">
        <f>P51/E51</f>
        <v>5.333333333333333</v>
      </c>
      <c r="P51" s="51">
        <v>8</v>
      </c>
      <c r="Q51" s="51">
        <v>5</v>
      </c>
      <c r="R51" s="51"/>
    </row>
    <row r="52" spans="1:18" ht="14.25" customHeight="1">
      <c r="A52" s="51"/>
      <c r="B52" s="39" t="s">
        <v>53</v>
      </c>
      <c r="C52" s="65"/>
      <c r="D52" s="65"/>
      <c r="E52" s="43">
        <f>SUM(E46:E51)</f>
        <v>17.1</v>
      </c>
      <c r="F52" s="51"/>
      <c r="G52" s="51"/>
      <c r="H52" s="51"/>
      <c r="I52" s="51"/>
      <c r="J52" s="51"/>
      <c r="K52" s="51"/>
      <c r="L52" s="51"/>
      <c r="M52" s="51"/>
      <c r="N52" s="51"/>
      <c r="O52" s="66"/>
      <c r="P52" s="43">
        <f>SUM(P46:P51)</f>
        <v>93</v>
      </c>
      <c r="Q52" s="43">
        <f>SUM(Q46:Q51)</f>
        <v>60</v>
      </c>
      <c r="R52" s="51"/>
    </row>
    <row r="53" spans="1:18" ht="14.25" customHeight="1">
      <c r="A53" s="43">
        <v>5</v>
      </c>
      <c r="B53" s="43" t="s">
        <v>48</v>
      </c>
      <c r="C53" s="65">
        <v>1</v>
      </c>
      <c r="D53" s="65">
        <v>27</v>
      </c>
      <c r="E53" s="51">
        <v>1</v>
      </c>
      <c r="F53" s="51" t="s">
        <v>72</v>
      </c>
      <c r="G53" s="51">
        <v>50</v>
      </c>
      <c r="H53" s="51">
        <v>0.8</v>
      </c>
      <c r="I53" s="51" t="s">
        <v>56</v>
      </c>
      <c r="J53" s="51">
        <v>22</v>
      </c>
      <c r="K53" s="51">
        <v>22</v>
      </c>
      <c r="L53" s="51"/>
      <c r="M53" s="51" t="s">
        <v>61</v>
      </c>
      <c r="N53" s="51" t="s">
        <v>65</v>
      </c>
      <c r="O53" s="66">
        <f>P53/E53</f>
        <v>5</v>
      </c>
      <c r="P53" s="51">
        <v>5</v>
      </c>
      <c r="Q53" s="51">
        <v>3</v>
      </c>
      <c r="R53" s="51"/>
    </row>
    <row r="54" spans="1:18" ht="14.25" customHeight="1">
      <c r="A54" s="51"/>
      <c r="B54" s="39"/>
      <c r="C54" s="65">
        <v>1</v>
      </c>
      <c r="D54" s="65">
        <v>28</v>
      </c>
      <c r="E54" s="51">
        <v>1</v>
      </c>
      <c r="F54" s="51" t="s">
        <v>83</v>
      </c>
      <c r="G54" s="51">
        <v>51</v>
      </c>
      <c r="H54" s="51">
        <v>0.6</v>
      </c>
      <c r="I54" s="51">
        <v>2</v>
      </c>
      <c r="J54" s="51">
        <v>15</v>
      </c>
      <c r="K54" s="51">
        <v>18</v>
      </c>
      <c r="L54" s="51"/>
      <c r="M54" s="51" t="s">
        <v>77</v>
      </c>
      <c r="N54" s="51" t="s">
        <v>65</v>
      </c>
      <c r="O54" s="66">
        <f>P54/E54</f>
        <v>5</v>
      </c>
      <c r="P54" s="51">
        <v>5</v>
      </c>
      <c r="Q54" s="51">
        <v>3</v>
      </c>
      <c r="R54" s="51"/>
    </row>
    <row r="55" spans="1:18" ht="14.25" customHeight="1">
      <c r="A55" s="51"/>
      <c r="B55" s="39"/>
      <c r="C55" s="65">
        <v>1</v>
      </c>
      <c r="D55" s="65">
        <v>33</v>
      </c>
      <c r="E55" s="51">
        <v>1</v>
      </c>
      <c r="F55" s="51" t="s">
        <v>84</v>
      </c>
      <c r="G55" s="51">
        <v>52</v>
      </c>
      <c r="H55" s="51">
        <v>0.8</v>
      </c>
      <c r="I55" s="51">
        <v>1</v>
      </c>
      <c r="J55" s="51">
        <v>20</v>
      </c>
      <c r="K55" s="51">
        <v>22</v>
      </c>
      <c r="L55" s="51"/>
      <c r="M55" s="51" t="s">
        <v>77</v>
      </c>
      <c r="N55" s="51" t="s">
        <v>65</v>
      </c>
      <c r="O55" s="66">
        <f>P55/E55</f>
        <v>5</v>
      </c>
      <c r="P55" s="51">
        <v>5</v>
      </c>
      <c r="Q55" s="51">
        <v>3</v>
      </c>
      <c r="R55" s="51"/>
    </row>
    <row r="56" spans="1:18" ht="14.25" customHeight="1">
      <c r="A56" s="51"/>
      <c r="B56" s="39"/>
      <c r="C56" s="65">
        <v>2</v>
      </c>
      <c r="D56" s="65">
        <v>18</v>
      </c>
      <c r="E56" s="51">
        <v>1.1</v>
      </c>
      <c r="F56" s="51" t="s">
        <v>59</v>
      </c>
      <c r="G56" s="51">
        <v>67</v>
      </c>
      <c r="H56" s="51">
        <v>0.7</v>
      </c>
      <c r="I56" s="51" t="s">
        <v>56</v>
      </c>
      <c r="J56" s="51">
        <v>26</v>
      </c>
      <c r="K56" s="51">
        <v>28</v>
      </c>
      <c r="L56" s="51"/>
      <c r="M56" s="51" t="s">
        <v>77</v>
      </c>
      <c r="N56" s="51" t="s">
        <v>65</v>
      </c>
      <c r="O56" s="66">
        <f>P56/E56</f>
        <v>4.545454545454545</v>
      </c>
      <c r="P56" s="51">
        <v>5</v>
      </c>
      <c r="Q56" s="51">
        <v>3</v>
      </c>
      <c r="R56" s="51"/>
    </row>
    <row r="57" spans="1:18" ht="14.25" customHeight="1">
      <c r="A57" s="51"/>
      <c r="B57" s="39"/>
      <c r="C57" s="65">
        <v>3</v>
      </c>
      <c r="D57" s="65">
        <v>15</v>
      </c>
      <c r="E57" s="51">
        <v>2</v>
      </c>
      <c r="F57" s="51" t="s">
        <v>55</v>
      </c>
      <c r="G57" s="51">
        <v>69</v>
      </c>
      <c r="H57" s="51">
        <v>0.7</v>
      </c>
      <c r="I57" s="51" t="s">
        <v>56</v>
      </c>
      <c r="J57" s="51">
        <v>26</v>
      </c>
      <c r="K57" s="51">
        <v>26</v>
      </c>
      <c r="L57" s="51"/>
      <c r="M57" s="51" t="s">
        <v>61</v>
      </c>
      <c r="N57" s="51" t="s">
        <v>65</v>
      </c>
      <c r="O57" s="66">
        <f>P57/E57</f>
        <v>5</v>
      </c>
      <c r="P57" s="51">
        <v>10</v>
      </c>
      <c r="Q57" s="51">
        <v>6</v>
      </c>
      <c r="R57" s="51"/>
    </row>
    <row r="58" spans="1:18" ht="14.25" customHeight="1">
      <c r="A58" s="51"/>
      <c r="B58" s="39"/>
      <c r="C58" s="65">
        <v>3</v>
      </c>
      <c r="D58" s="65">
        <v>18</v>
      </c>
      <c r="E58" s="51">
        <v>1</v>
      </c>
      <c r="F58" s="51" t="s">
        <v>85</v>
      </c>
      <c r="G58" s="51">
        <v>67</v>
      </c>
      <c r="H58" s="51">
        <v>0.6</v>
      </c>
      <c r="I58" s="51" t="s">
        <v>50</v>
      </c>
      <c r="J58" s="51">
        <v>29</v>
      </c>
      <c r="K58" s="51">
        <v>32</v>
      </c>
      <c r="L58" s="51"/>
      <c r="M58" s="51" t="s">
        <v>77</v>
      </c>
      <c r="N58" s="51" t="s">
        <v>65</v>
      </c>
      <c r="O58" s="66">
        <f>P58/E58</f>
        <v>5</v>
      </c>
      <c r="P58" s="51">
        <v>5</v>
      </c>
      <c r="Q58" s="51">
        <v>3</v>
      </c>
      <c r="R58" s="51"/>
    </row>
    <row r="59" spans="1:18" ht="14.25" customHeight="1">
      <c r="A59" s="51"/>
      <c r="B59" s="43"/>
      <c r="C59" s="65">
        <v>4</v>
      </c>
      <c r="D59" s="65">
        <v>3</v>
      </c>
      <c r="E59" s="65">
        <v>0.5</v>
      </c>
      <c r="F59" s="65" t="s">
        <v>49</v>
      </c>
      <c r="G59" s="65">
        <v>66</v>
      </c>
      <c r="H59" s="65">
        <v>0.8</v>
      </c>
      <c r="I59" s="65" t="s">
        <v>50</v>
      </c>
      <c r="J59" s="65">
        <v>28</v>
      </c>
      <c r="K59" s="65">
        <v>30</v>
      </c>
      <c r="L59" s="65"/>
      <c r="M59" s="65" t="s">
        <v>77</v>
      </c>
      <c r="N59" s="51" t="s">
        <v>65</v>
      </c>
      <c r="O59" s="66">
        <f>P59/E59</f>
        <v>6</v>
      </c>
      <c r="P59" s="65">
        <v>3</v>
      </c>
      <c r="Q59" s="65">
        <v>2</v>
      </c>
      <c r="R59" s="51"/>
    </row>
    <row r="60" spans="1:18" ht="14.25" customHeight="1">
      <c r="A60" s="51"/>
      <c r="B60" s="43"/>
      <c r="C60" s="65">
        <v>10</v>
      </c>
      <c r="D60" s="65">
        <v>6</v>
      </c>
      <c r="E60" s="65">
        <v>0.5</v>
      </c>
      <c r="F60" s="65" t="s">
        <v>76</v>
      </c>
      <c r="G60" s="65">
        <v>41</v>
      </c>
      <c r="H60" s="65">
        <v>0.7</v>
      </c>
      <c r="I60" s="65">
        <v>3</v>
      </c>
      <c r="J60" s="65">
        <v>11</v>
      </c>
      <c r="K60" s="65">
        <v>10</v>
      </c>
      <c r="L60" s="65"/>
      <c r="M60" s="65" t="s">
        <v>77</v>
      </c>
      <c r="N60" s="51" t="s">
        <v>65</v>
      </c>
      <c r="O60" s="66">
        <f>P60/E60</f>
        <v>6</v>
      </c>
      <c r="P60" s="65">
        <v>3</v>
      </c>
      <c r="Q60" s="65">
        <v>1</v>
      </c>
      <c r="R60" s="51"/>
    </row>
    <row r="61" spans="1:18" ht="14.25" customHeight="1">
      <c r="A61" s="51"/>
      <c r="B61" s="43"/>
      <c r="C61" s="65">
        <v>10</v>
      </c>
      <c r="D61" s="65">
        <v>7</v>
      </c>
      <c r="E61" s="65">
        <v>2</v>
      </c>
      <c r="F61" s="65" t="s">
        <v>86</v>
      </c>
      <c r="G61" s="65">
        <v>18</v>
      </c>
      <c r="H61" s="65">
        <v>0.8</v>
      </c>
      <c r="I61" s="65">
        <v>2</v>
      </c>
      <c r="J61" s="65">
        <v>4</v>
      </c>
      <c r="K61" s="65">
        <v>4</v>
      </c>
      <c r="L61" s="65"/>
      <c r="M61" s="65" t="s">
        <v>77</v>
      </c>
      <c r="N61" s="51" t="s">
        <v>65</v>
      </c>
      <c r="O61" s="66">
        <f>P61/E61</f>
        <v>5</v>
      </c>
      <c r="P61" s="65">
        <v>10</v>
      </c>
      <c r="Q61" s="65">
        <v>6</v>
      </c>
      <c r="R61" s="51"/>
    </row>
    <row r="62" spans="1:18" ht="14.25" customHeight="1">
      <c r="A62" s="51"/>
      <c r="B62" s="43"/>
      <c r="C62" s="65">
        <v>10</v>
      </c>
      <c r="D62" s="65">
        <v>12</v>
      </c>
      <c r="E62" s="65">
        <v>2</v>
      </c>
      <c r="F62" s="65" t="s">
        <v>87</v>
      </c>
      <c r="G62" s="65">
        <v>50</v>
      </c>
      <c r="H62" s="65">
        <v>0.8</v>
      </c>
      <c r="I62" s="65" t="s">
        <v>56</v>
      </c>
      <c r="J62" s="65">
        <v>23</v>
      </c>
      <c r="K62" s="65">
        <v>26</v>
      </c>
      <c r="L62" s="65"/>
      <c r="M62" s="65" t="s">
        <v>77</v>
      </c>
      <c r="N62" s="51" t="s">
        <v>65</v>
      </c>
      <c r="O62" s="66">
        <f>P62/E62</f>
        <v>5</v>
      </c>
      <c r="P62" s="65">
        <v>10</v>
      </c>
      <c r="Q62" s="65">
        <v>6</v>
      </c>
      <c r="R62" s="51"/>
    </row>
    <row r="63" spans="1:18" ht="14.25" customHeight="1">
      <c r="A63" s="51"/>
      <c r="B63" s="43"/>
      <c r="C63" s="65">
        <v>13</v>
      </c>
      <c r="D63" s="65">
        <v>6</v>
      </c>
      <c r="E63" s="65">
        <v>1</v>
      </c>
      <c r="F63" s="65" t="s">
        <v>88</v>
      </c>
      <c r="G63" s="65">
        <v>28</v>
      </c>
      <c r="H63" s="65">
        <v>0.8</v>
      </c>
      <c r="I63" s="65">
        <v>1</v>
      </c>
      <c r="J63" s="65">
        <v>11</v>
      </c>
      <c r="K63" s="65">
        <v>10</v>
      </c>
      <c r="L63" s="65"/>
      <c r="M63" s="65" t="s">
        <v>61</v>
      </c>
      <c r="N63" s="51" t="s">
        <v>65</v>
      </c>
      <c r="O63" s="66">
        <f>P63/E63</f>
        <v>5</v>
      </c>
      <c r="P63" s="65">
        <v>5</v>
      </c>
      <c r="Q63" s="65">
        <v>3</v>
      </c>
      <c r="R63" s="51"/>
    </row>
    <row r="64" spans="1:18" ht="14.25" customHeight="1">
      <c r="A64" s="51"/>
      <c r="B64" s="43"/>
      <c r="C64" s="65">
        <v>13</v>
      </c>
      <c r="D64" s="65">
        <v>7</v>
      </c>
      <c r="E64" s="65">
        <v>0.5</v>
      </c>
      <c r="F64" s="65" t="s">
        <v>86</v>
      </c>
      <c r="G64" s="65">
        <v>25</v>
      </c>
      <c r="H64" s="65">
        <v>0.8</v>
      </c>
      <c r="I64" s="65">
        <v>2</v>
      </c>
      <c r="J64" s="65">
        <v>8</v>
      </c>
      <c r="K64" s="65">
        <v>8</v>
      </c>
      <c r="L64" s="65"/>
      <c r="M64" s="65" t="s">
        <v>61</v>
      </c>
      <c r="N64" s="51" t="s">
        <v>65</v>
      </c>
      <c r="O64" s="66">
        <f>P64/E64</f>
        <v>6</v>
      </c>
      <c r="P64" s="65">
        <v>3</v>
      </c>
      <c r="Q64" s="65">
        <v>2</v>
      </c>
      <c r="R64" s="51"/>
    </row>
    <row r="65" spans="1:18" ht="14.25" customHeight="1">
      <c r="A65" s="51"/>
      <c r="B65" s="43"/>
      <c r="C65" s="65">
        <v>6</v>
      </c>
      <c r="D65" s="65">
        <v>19</v>
      </c>
      <c r="E65" s="65">
        <v>0.9</v>
      </c>
      <c r="F65" s="65" t="s">
        <v>89</v>
      </c>
      <c r="G65" s="65">
        <v>23</v>
      </c>
      <c r="H65" s="65">
        <v>0.9</v>
      </c>
      <c r="I65" s="65">
        <v>1</v>
      </c>
      <c r="J65" s="65">
        <v>10</v>
      </c>
      <c r="K65" s="65">
        <v>10</v>
      </c>
      <c r="L65" s="65"/>
      <c r="M65" s="65" t="s">
        <v>61</v>
      </c>
      <c r="N65" s="51" t="s">
        <v>65</v>
      </c>
      <c r="O65" s="66">
        <f>P65/E65</f>
        <v>5.555555555555555</v>
      </c>
      <c r="P65" s="65">
        <v>5</v>
      </c>
      <c r="Q65" s="65">
        <v>3</v>
      </c>
      <c r="R65" s="51"/>
    </row>
    <row r="66" spans="1:18" ht="14.25" customHeight="1">
      <c r="A66" s="51"/>
      <c r="B66" s="43"/>
      <c r="C66" s="65">
        <v>19</v>
      </c>
      <c r="D66" s="65">
        <v>7</v>
      </c>
      <c r="E66" s="65">
        <v>2</v>
      </c>
      <c r="F66" s="65" t="s">
        <v>49</v>
      </c>
      <c r="G66" s="65">
        <v>62</v>
      </c>
      <c r="H66" s="65">
        <v>0.8</v>
      </c>
      <c r="I66" s="65" t="s">
        <v>50</v>
      </c>
      <c r="J66" s="65">
        <v>27</v>
      </c>
      <c r="K66" s="65">
        <v>32</v>
      </c>
      <c r="L66" s="65"/>
      <c r="M66" s="65" t="s">
        <v>77</v>
      </c>
      <c r="N66" s="51" t="s">
        <v>65</v>
      </c>
      <c r="O66" s="66">
        <f>P66/E66</f>
        <v>5</v>
      </c>
      <c r="P66" s="65">
        <v>10</v>
      </c>
      <c r="Q66" s="65">
        <v>6</v>
      </c>
      <c r="R66" s="51"/>
    </row>
    <row r="67" spans="1:18" ht="14.25" customHeight="1">
      <c r="A67" s="51"/>
      <c r="B67" s="43"/>
      <c r="C67" s="65">
        <v>19</v>
      </c>
      <c r="D67" s="65">
        <v>10</v>
      </c>
      <c r="E67" s="65">
        <v>2</v>
      </c>
      <c r="F67" s="65" t="s">
        <v>90</v>
      </c>
      <c r="G67" s="65">
        <v>59</v>
      </c>
      <c r="H67" s="65">
        <v>0.7</v>
      </c>
      <c r="I67" s="65" t="s">
        <v>56</v>
      </c>
      <c r="J67" s="65">
        <v>24</v>
      </c>
      <c r="K67" s="65">
        <v>24</v>
      </c>
      <c r="L67" s="65"/>
      <c r="M67" s="65" t="s">
        <v>77</v>
      </c>
      <c r="N67" s="51" t="s">
        <v>65</v>
      </c>
      <c r="O67" s="66">
        <f>P67/E67</f>
        <v>5</v>
      </c>
      <c r="P67" s="65">
        <v>10</v>
      </c>
      <c r="Q67" s="65">
        <v>6</v>
      </c>
      <c r="R67" s="51"/>
    </row>
    <row r="68" spans="1:18" ht="14.25" customHeight="1">
      <c r="A68" s="51"/>
      <c r="B68" s="43"/>
      <c r="C68" s="65">
        <v>12</v>
      </c>
      <c r="D68" s="65">
        <v>25</v>
      </c>
      <c r="E68" s="65">
        <v>2</v>
      </c>
      <c r="F68" s="65" t="s">
        <v>85</v>
      </c>
      <c r="G68" s="65">
        <v>72</v>
      </c>
      <c r="H68" s="65">
        <v>0.7</v>
      </c>
      <c r="I68" s="65" t="s">
        <v>56</v>
      </c>
      <c r="J68" s="65">
        <v>28</v>
      </c>
      <c r="K68" s="65">
        <v>28</v>
      </c>
      <c r="L68" s="65"/>
      <c r="M68" s="65" t="s">
        <v>61</v>
      </c>
      <c r="N68" s="51" t="s">
        <v>65</v>
      </c>
      <c r="O68" s="66">
        <f>P68/E68</f>
        <v>5</v>
      </c>
      <c r="P68" s="65">
        <v>10</v>
      </c>
      <c r="Q68" s="65">
        <v>6</v>
      </c>
      <c r="R68" s="51"/>
    </row>
    <row r="69" spans="1:18" ht="14.25" customHeight="1">
      <c r="A69" s="51"/>
      <c r="B69" s="43"/>
      <c r="C69" s="65">
        <v>12</v>
      </c>
      <c r="D69" s="65">
        <v>17</v>
      </c>
      <c r="E69" s="65">
        <v>1</v>
      </c>
      <c r="F69" s="65" t="s">
        <v>91</v>
      </c>
      <c r="G69" s="65">
        <v>27</v>
      </c>
      <c r="H69" s="65">
        <v>0.8</v>
      </c>
      <c r="I69" s="65">
        <v>1</v>
      </c>
      <c r="J69" s="65">
        <v>11</v>
      </c>
      <c r="K69" s="65">
        <v>10</v>
      </c>
      <c r="L69" s="65"/>
      <c r="M69" s="65" t="s">
        <v>77</v>
      </c>
      <c r="N69" s="51" t="s">
        <v>65</v>
      </c>
      <c r="O69" s="66">
        <f>P69/E69</f>
        <v>5</v>
      </c>
      <c r="P69" s="65">
        <v>5</v>
      </c>
      <c r="Q69" s="65">
        <v>3</v>
      </c>
      <c r="R69" s="51"/>
    </row>
    <row r="70" spans="1:18" ht="14.25" customHeight="1">
      <c r="A70" s="51"/>
      <c r="B70" s="43"/>
      <c r="C70" s="65">
        <v>12</v>
      </c>
      <c r="D70" s="65">
        <v>29</v>
      </c>
      <c r="E70" s="65">
        <v>2</v>
      </c>
      <c r="F70" s="65" t="s">
        <v>85</v>
      </c>
      <c r="G70" s="65">
        <v>61</v>
      </c>
      <c r="H70" s="65">
        <v>0.7</v>
      </c>
      <c r="I70" s="65" t="s">
        <v>56</v>
      </c>
      <c r="J70" s="65">
        <v>24</v>
      </c>
      <c r="K70" s="65">
        <v>26</v>
      </c>
      <c r="L70" s="65"/>
      <c r="M70" s="65" t="s">
        <v>61</v>
      </c>
      <c r="N70" s="51" t="s">
        <v>65</v>
      </c>
      <c r="O70" s="66">
        <f>P70/E70</f>
        <v>5</v>
      </c>
      <c r="P70" s="65">
        <v>10</v>
      </c>
      <c r="Q70" s="65">
        <v>6</v>
      </c>
      <c r="R70" s="51"/>
    </row>
    <row r="71" spans="1:18" ht="14.25" customHeight="1">
      <c r="A71" s="51"/>
      <c r="B71" s="43"/>
      <c r="C71" s="65">
        <v>31</v>
      </c>
      <c r="D71" s="65">
        <v>10</v>
      </c>
      <c r="E71" s="65">
        <v>1</v>
      </c>
      <c r="F71" s="65" t="s">
        <v>92</v>
      </c>
      <c r="G71" s="65">
        <v>22</v>
      </c>
      <c r="H71" s="65">
        <v>0.85</v>
      </c>
      <c r="I71" s="65">
        <v>4</v>
      </c>
      <c r="J71" s="65">
        <v>4.5</v>
      </c>
      <c r="K71" s="65">
        <v>4</v>
      </c>
      <c r="L71" s="65"/>
      <c r="M71" s="65" t="s">
        <v>61</v>
      </c>
      <c r="N71" s="51" t="s">
        <v>65</v>
      </c>
      <c r="O71" s="66">
        <f>P71/E71</f>
        <v>5</v>
      </c>
      <c r="P71" s="65">
        <v>5</v>
      </c>
      <c r="Q71" s="65">
        <v>3</v>
      </c>
      <c r="R71" s="51"/>
    </row>
    <row r="72" spans="1:18" ht="14.25" customHeight="1">
      <c r="A72" s="51"/>
      <c r="B72" s="43"/>
      <c r="C72" s="65">
        <v>34</v>
      </c>
      <c r="D72" s="65">
        <v>12</v>
      </c>
      <c r="E72" s="65">
        <v>1</v>
      </c>
      <c r="F72" s="65" t="s">
        <v>93</v>
      </c>
      <c r="G72" s="65">
        <v>45</v>
      </c>
      <c r="H72" s="65">
        <v>0.9</v>
      </c>
      <c r="I72" s="65">
        <v>1</v>
      </c>
      <c r="J72" s="65">
        <v>18</v>
      </c>
      <c r="K72" s="65">
        <v>16</v>
      </c>
      <c r="L72" s="65"/>
      <c r="M72" s="65" t="s">
        <v>61</v>
      </c>
      <c r="N72" s="51" t="s">
        <v>65</v>
      </c>
      <c r="O72" s="66">
        <f>P72/E72</f>
        <v>5</v>
      </c>
      <c r="P72" s="65">
        <v>5</v>
      </c>
      <c r="Q72" s="65">
        <v>3</v>
      </c>
      <c r="R72" s="51"/>
    </row>
    <row r="73" spans="1:18" ht="14.25" customHeight="1">
      <c r="A73" s="51"/>
      <c r="B73" s="43"/>
      <c r="C73" s="65">
        <v>34</v>
      </c>
      <c r="D73" s="65">
        <v>19</v>
      </c>
      <c r="E73" s="65">
        <v>0.4</v>
      </c>
      <c r="F73" s="65" t="s">
        <v>59</v>
      </c>
      <c r="G73" s="65">
        <v>36</v>
      </c>
      <c r="H73" s="65">
        <v>0.8</v>
      </c>
      <c r="I73" s="65" t="s">
        <v>94</v>
      </c>
      <c r="J73" s="65">
        <v>22</v>
      </c>
      <c r="K73" s="65">
        <v>22</v>
      </c>
      <c r="L73" s="65"/>
      <c r="M73" s="65" t="s">
        <v>77</v>
      </c>
      <c r="N73" s="51" t="s">
        <v>65</v>
      </c>
      <c r="O73" s="66">
        <f>P73/E73</f>
        <v>5</v>
      </c>
      <c r="P73" s="65">
        <v>2</v>
      </c>
      <c r="Q73" s="65">
        <v>1</v>
      </c>
      <c r="R73" s="51"/>
    </row>
    <row r="74" spans="1:18" ht="14.25" customHeight="1">
      <c r="A74" s="51"/>
      <c r="B74" s="43"/>
      <c r="C74" s="65">
        <v>34</v>
      </c>
      <c r="D74" s="65">
        <v>21</v>
      </c>
      <c r="E74" s="65">
        <v>0.5</v>
      </c>
      <c r="F74" s="65" t="s">
        <v>59</v>
      </c>
      <c r="G74" s="65">
        <v>67</v>
      </c>
      <c r="H74" s="65">
        <v>0.73</v>
      </c>
      <c r="I74" s="65" t="s">
        <v>50</v>
      </c>
      <c r="J74" s="65">
        <v>28</v>
      </c>
      <c r="K74" s="65">
        <v>30</v>
      </c>
      <c r="L74" s="65"/>
      <c r="M74" s="65" t="s">
        <v>77</v>
      </c>
      <c r="N74" s="51" t="s">
        <v>65</v>
      </c>
      <c r="O74" s="66">
        <f>P74/E74</f>
        <v>6</v>
      </c>
      <c r="P74" s="65">
        <v>3</v>
      </c>
      <c r="Q74" s="65">
        <v>2</v>
      </c>
      <c r="R74" s="51"/>
    </row>
    <row r="75" spans="1:18" ht="14.25" customHeight="1">
      <c r="A75" s="51"/>
      <c r="B75" s="43"/>
      <c r="C75" s="65">
        <v>34</v>
      </c>
      <c r="D75" s="65">
        <v>22</v>
      </c>
      <c r="E75" s="65">
        <v>1</v>
      </c>
      <c r="F75" s="65" t="s">
        <v>95</v>
      </c>
      <c r="G75" s="65">
        <v>77</v>
      </c>
      <c r="H75" s="65">
        <v>0.94</v>
      </c>
      <c r="I75" s="65" t="s">
        <v>50</v>
      </c>
      <c r="J75" s="65">
        <v>31</v>
      </c>
      <c r="K75" s="65">
        <v>34</v>
      </c>
      <c r="L75" s="65"/>
      <c r="M75" s="65" t="s">
        <v>96</v>
      </c>
      <c r="N75" s="51" t="s">
        <v>65</v>
      </c>
      <c r="O75" s="66">
        <f>P75/E75</f>
        <v>5</v>
      </c>
      <c r="P75" s="65">
        <v>5</v>
      </c>
      <c r="Q75" s="65">
        <v>3</v>
      </c>
      <c r="R75" s="51"/>
    </row>
    <row r="76" spans="1:18" ht="14.25" customHeight="1">
      <c r="A76" s="51"/>
      <c r="B76" s="43"/>
      <c r="C76" s="65">
        <v>35</v>
      </c>
      <c r="D76" s="65">
        <v>25</v>
      </c>
      <c r="E76" s="65">
        <v>1</v>
      </c>
      <c r="F76" s="65" t="s">
        <v>97</v>
      </c>
      <c r="G76" s="65">
        <v>7</v>
      </c>
      <c r="H76" s="65">
        <v>0.7</v>
      </c>
      <c r="I76" s="65">
        <v>2</v>
      </c>
      <c r="J76" s="65">
        <v>2</v>
      </c>
      <c r="K76" s="65">
        <v>2</v>
      </c>
      <c r="L76" s="65"/>
      <c r="M76" s="65" t="s">
        <v>77</v>
      </c>
      <c r="N76" s="51" t="s">
        <v>65</v>
      </c>
      <c r="O76" s="66">
        <f>P76/E76</f>
        <v>5</v>
      </c>
      <c r="P76" s="65">
        <v>5</v>
      </c>
      <c r="Q76" s="65">
        <v>3</v>
      </c>
      <c r="R76" s="51"/>
    </row>
    <row r="77" spans="1:18" ht="14.25" customHeight="1">
      <c r="A77" s="51"/>
      <c r="B77" s="43"/>
      <c r="C77" s="65">
        <v>35</v>
      </c>
      <c r="D77" s="65">
        <v>32</v>
      </c>
      <c r="E77" s="65">
        <v>2</v>
      </c>
      <c r="F77" s="36" t="s">
        <v>98</v>
      </c>
      <c r="G77" s="65">
        <v>28</v>
      </c>
      <c r="H77" s="65">
        <v>0.7</v>
      </c>
      <c r="I77" s="65">
        <v>2</v>
      </c>
      <c r="J77" s="65">
        <v>10</v>
      </c>
      <c r="K77" s="65">
        <v>12</v>
      </c>
      <c r="L77" s="65"/>
      <c r="M77" s="65" t="s">
        <v>61</v>
      </c>
      <c r="N77" s="51" t="s">
        <v>65</v>
      </c>
      <c r="O77" s="66">
        <f>P77/E77</f>
        <v>5</v>
      </c>
      <c r="P77" s="65">
        <v>10</v>
      </c>
      <c r="Q77" s="65">
        <v>6</v>
      </c>
      <c r="R77" s="51"/>
    </row>
    <row r="78" spans="1:18" ht="14.25" customHeight="1">
      <c r="A78" s="51"/>
      <c r="B78" s="43"/>
      <c r="C78" s="65">
        <v>35</v>
      </c>
      <c r="D78" s="65">
        <v>30</v>
      </c>
      <c r="E78" s="65">
        <v>0.5</v>
      </c>
      <c r="F78" s="65" t="s">
        <v>97</v>
      </c>
      <c r="G78" s="65">
        <v>25</v>
      </c>
      <c r="H78" s="65">
        <v>0.8</v>
      </c>
      <c r="I78" s="65">
        <v>2</v>
      </c>
      <c r="J78" s="65">
        <v>8</v>
      </c>
      <c r="K78" s="65">
        <v>10</v>
      </c>
      <c r="L78" s="65"/>
      <c r="M78" s="65" t="s">
        <v>61</v>
      </c>
      <c r="N78" s="51" t="s">
        <v>65</v>
      </c>
      <c r="O78" s="66">
        <f>P78/E78</f>
        <v>6</v>
      </c>
      <c r="P78" s="65">
        <v>3</v>
      </c>
      <c r="Q78" s="65">
        <v>2</v>
      </c>
      <c r="R78" s="51"/>
    </row>
    <row r="79" spans="1:18" ht="14.25" customHeight="1">
      <c r="A79" s="51"/>
      <c r="B79" s="43"/>
      <c r="C79" s="65">
        <v>35</v>
      </c>
      <c r="D79" s="65">
        <v>34</v>
      </c>
      <c r="E79" s="65">
        <v>2</v>
      </c>
      <c r="F79" s="65" t="s">
        <v>49</v>
      </c>
      <c r="G79" s="65">
        <v>53</v>
      </c>
      <c r="H79" s="65">
        <v>0.8</v>
      </c>
      <c r="I79" s="65">
        <v>2</v>
      </c>
      <c r="J79" s="65">
        <v>17</v>
      </c>
      <c r="K79" s="65">
        <v>20</v>
      </c>
      <c r="L79" s="65"/>
      <c r="M79" s="65" t="s">
        <v>61</v>
      </c>
      <c r="N79" s="51" t="s">
        <v>65</v>
      </c>
      <c r="O79" s="66">
        <f>P79/E79</f>
        <v>5</v>
      </c>
      <c r="P79" s="65">
        <v>10</v>
      </c>
      <c r="Q79" s="65">
        <v>6</v>
      </c>
      <c r="R79" s="51"/>
    </row>
    <row r="80" spans="1:18" ht="14.25" customHeight="1">
      <c r="A80" s="51"/>
      <c r="B80" s="43"/>
      <c r="C80" s="65">
        <v>38</v>
      </c>
      <c r="D80" s="65">
        <v>1</v>
      </c>
      <c r="E80" s="65">
        <v>0.5</v>
      </c>
      <c r="F80" s="65" t="s">
        <v>99</v>
      </c>
      <c r="G80" s="65">
        <v>42</v>
      </c>
      <c r="H80" s="65">
        <v>0.75</v>
      </c>
      <c r="I80" s="65">
        <v>1</v>
      </c>
      <c r="J80" s="65">
        <v>16</v>
      </c>
      <c r="K80" s="65">
        <v>16</v>
      </c>
      <c r="L80" s="65"/>
      <c r="M80" s="65" t="s">
        <v>77</v>
      </c>
      <c r="N80" s="51" t="s">
        <v>65</v>
      </c>
      <c r="O80" s="66">
        <f>P80/E80</f>
        <v>6</v>
      </c>
      <c r="P80" s="65">
        <v>3</v>
      </c>
      <c r="Q80" s="65">
        <v>2</v>
      </c>
      <c r="R80" s="51"/>
    </row>
    <row r="81" spans="1:18" ht="14.25" customHeight="1">
      <c r="A81" s="51"/>
      <c r="B81" s="43"/>
      <c r="C81" s="65">
        <v>38</v>
      </c>
      <c r="D81" s="65">
        <v>2</v>
      </c>
      <c r="E81" s="65">
        <v>0.5</v>
      </c>
      <c r="F81" s="65" t="s">
        <v>49</v>
      </c>
      <c r="G81" s="65">
        <v>49</v>
      </c>
      <c r="H81" s="65">
        <v>0.8</v>
      </c>
      <c r="I81" s="65">
        <v>2</v>
      </c>
      <c r="J81" s="65">
        <v>17</v>
      </c>
      <c r="K81" s="65">
        <v>20</v>
      </c>
      <c r="L81" s="65"/>
      <c r="M81" s="65" t="s">
        <v>77</v>
      </c>
      <c r="N81" s="51" t="s">
        <v>65</v>
      </c>
      <c r="O81" s="66">
        <f>P81/E81</f>
        <v>6</v>
      </c>
      <c r="P81" s="65">
        <v>3</v>
      </c>
      <c r="Q81" s="65">
        <v>2</v>
      </c>
      <c r="R81" s="51"/>
    </row>
    <row r="82" spans="1:18" ht="14.25" customHeight="1">
      <c r="A82" s="51"/>
      <c r="B82" s="43"/>
      <c r="C82" s="65">
        <v>38</v>
      </c>
      <c r="D82" s="65">
        <v>3</v>
      </c>
      <c r="E82" s="65">
        <v>1</v>
      </c>
      <c r="F82" s="65" t="s">
        <v>85</v>
      </c>
      <c r="G82" s="65">
        <v>452</v>
      </c>
      <c r="H82" s="65">
        <v>0.9</v>
      </c>
      <c r="I82" s="65">
        <v>3</v>
      </c>
      <c r="J82" s="65">
        <v>12</v>
      </c>
      <c r="K82" s="65">
        <v>12</v>
      </c>
      <c r="L82" s="65"/>
      <c r="M82" s="65" t="s">
        <v>77</v>
      </c>
      <c r="N82" s="51" t="s">
        <v>65</v>
      </c>
      <c r="O82" s="66">
        <f>P82/E82</f>
        <v>5</v>
      </c>
      <c r="P82" s="65">
        <v>5</v>
      </c>
      <c r="Q82" s="65">
        <v>3</v>
      </c>
      <c r="R82" s="51"/>
    </row>
    <row r="83" spans="1:18" ht="14.25" customHeight="1">
      <c r="A83" s="51"/>
      <c r="B83" s="43"/>
      <c r="C83" s="65">
        <v>38</v>
      </c>
      <c r="D83" s="65">
        <v>9</v>
      </c>
      <c r="E83" s="65">
        <v>1</v>
      </c>
      <c r="F83" s="65" t="s">
        <v>85</v>
      </c>
      <c r="G83" s="65">
        <v>48</v>
      </c>
      <c r="H83" s="65">
        <v>0.8</v>
      </c>
      <c r="I83" s="65">
        <v>1</v>
      </c>
      <c r="J83" s="65">
        <v>18</v>
      </c>
      <c r="K83" s="65">
        <v>20</v>
      </c>
      <c r="L83" s="65"/>
      <c r="M83" s="65" t="s">
        <v>77</v>
      </c>
      <c r="N83" s="51" t="s">
        <v>65</v>
      </c>
      <c r="O83" s="66">
        <f>P83/E83</f>
        <v>5</v>
      </c>
      <c r="P83" s="65">
        <v>5</v>
      </c>
      <c r="Q83" s="65">
        <v>3</v>
      </c>
      <c r="R83" s="51"/>
    </row>
    <row r="84" spans="1:18" ht="14.25" customHeight="1">
      <c r="A84" s="51"/>
      <c r="B84" s="43"/>
      <c r="C84" s="65">
        <v>38</v>
      </c>
      <c r="D84" s="65">
        <v>10</v>
      </c>
      <c r="E84" s="65">
        <v>1</v>
      </c>
      <c r="F84" s="65" t="s">
        <v>100</v>
      </c>
      <c r="G84" s="65">
        <v>43</v>
      </c>
      <c r="H84" s="65">
        <v>0.7</v>
      </c>
      <c r="I84" s="65" t="s">
        <v>56</v>
      </c>
      <c r="J84" s="65">
        <v>18</v>
      </c>
      <c r="K84" s="65">
        <v>16</v>
      </c>
      <c r="L84" s="65"/>
      <c r="M84" s="65" t="s">
        <v>77</v>
      </c>
      <c r="N84" s="51" t="s">
        <v>65</v>
      </c>
      <c r="O84" s="66">
        <f>P84/E84</f>
        <v>5</v>
      </c>
      <c r="P84" s="65">
        <v>5</v>
      </c>
      <c r="Q84" s="65">
        <v>3</v>
      </c>
      <c r="R84" s="51"/>
    </row>
    <row r="85" spans="1:18" ht="14.25" customHeight="1">
      <c r="A85" s="51"/>
      <c r="B85" s="43"/>
      <c r="C85" s="65">
        <v>38</v>
      </c>
      <c r="D85" s="65">
        <v>15</v>
      </c>
      <c r="E85" s="65">
        <v>1</v>
      </c>
      <c r="F85" s="65" t="s">
        <v>49</v>
      </c>
      <c r="G85" s="65">
        <v>48</v>
      </c>
      <c r="H85" s="65">
        <v>0.85</v>
      </c>
      <c r="I85" s="65" t="s">
        <v>50</v>
      </c>
      <c r="J85" s="65">
        <v>23</v>
      </c>
      <c r="K85" s="65">
        <v>24</v>
      </c>
      <c r="L85" s="65"/>
      <c r="M85" s="65" t="s">
        <v>77</v>
      </c>
      <c r="N85" s="51" t="s">
        <v>65</v>
      </c>
      <c r="O85" s="66">
        <f>P85/E85</f>
        <v>5</v>
      </c>
      <c r="P85" s="65">
        <v>5</v>
      </c>
      <c r="Q85" s="65">
        <v>3</v>
      </c>
      <c r="R85" s="51"/>
    </row>
    <row r="86" spans="1:18" ht="14.25" customHeight="1">
      <c r="A86" s="51"/>
      <c r="B86" s="43"/>
      <c r="C86" s="65">
        <v>38</v>
      </c>
      <c r="D86" s="65">
        <v>16</v>
      </c>
      <c r="E86" s="65">
        <v>1</v>
      </c>
      <c r="F86" s="65" t="s">
        <v>101</v>
      </c>
      <c r="G86" s="65">
        <v>36</v>
      </c>
      <c r="H86" s="65">
        <v>0.85</v>
      </c>
      <c r="I86" s="65" t="s">
        <v>56</v>
      </c>
      <c r="J86" s="65">
        <v>17</v>
      </c>
      <c r="K86" s="65">
        <v>16</v>
      </c>
      <c r="L86" s="65"/>
      <c r="M86" s="65" t="s">
        <v>77</v>
      </c>
      <c r="N86" s="51" t="s">
        <v>65</v>
      </c>
      <c r="O86" s="66">
        <f>P86/E86</f>
        <v>5</v>
      </c>
      <c r="P86" s="65">
        <v>5</v>
      </c>
      <c r="Q86" s="65">
        <v>3</v>
      </c>
      <c r="R86" s="51"/>
    </row>
    <row r="87" spans="1:18" ht="14.25" customHeight="1">
      <c r="A87" s="51"/>
      <c r="B87" s="39" t="s">
        <v>53</v>
      </c>
      <c r="C87" s="65"/>
      <c r="D87" s="65"/>
      <c r="E87" s="67">
        <f>SUM(E53:E86)</f>
        <v>38.9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>
        <f>SUM(P53:P86)</f>
        <v>198</v>
      </c>
      <c r="Q87" s="67">
        <f>SUM(Q53:Q86)</f>
        <v>119</v>
      </c>
      <c r="R87" s="51"/>
    </row>
    <row r="88" spans="1:18" ht="15.75" customHeight="1">
      <c r="A88" s="51"/>
      <c r="B88" s="45" t="s">
        <v>58</v>
      </c>
      <c r="C88" s="65"/>
      <c r="D88" s="65"/>
      <c r="E88" s="68">
        <f>E87+E52+E45+E42+E31</f>
        <v>90.2</v>
      </c>
      <c r="F88" s="68"/>
      <c r="G88" s="68"/>
      <c r="H88" s="68"/>
      <c r="I88" s="68"/>
      <c r="J88" s="68"/>
      <c r="K88" s="68"/>
      <c r="L88" s="68"/>
      <c r="M88" s="68"/>
      <c r="N88" s="68" t="s">
        <v>65</v>
      </c>
      <c r="O88" s="68"/>
      <c r="P88" s="68">
        <f>P87+P52+P45+P42+P31</f>
        <v>449</v>
      </c>
      <c r="Q88" s="68">
        <f>Q87+Q52+Q45+Q42+Q31</f>
        <v>272</v>
      </c>
      <c r="R88" s="51"/>
    </row>
    <row r="89" ht="15" customHeight="1"/>
    <row r="90" ht="14.25" customHeight="1"/>
    <row r="91" spans="1:14" ht="14.25" customHeight="1">
      <c r="A91" s="64"/>
      <c r="E91" s="2"/>
      <c r="F91" s="2" t="s">
        <v>102</v>
      </c>
      <c r="G91" s="2"/>
      <c r="H91" s="2"/>
      <c r="I91" s="2"/>
      <c r="J91" s="2"/>
      <c r="K91" s="2"/>
      <c r="L91" s="2"/>
      <c r="M91" s="2"/>
      <c r="N91" s="2"/>
    </row>
    <row r="92" spans="1:2" ht="14.25" customHeight="1">
      <c r="A92" s="69"/>
      <c r="B92" s="70" t="s">
        <v>103</v>
      </c>
    </row>
    <row r="93" spans="1:2" ht="16.5" customHeight="1">
      <c r="A93" s="64" t="s">
        <v>104</v>
      </c>
      <c r="B93" s="70" t="s">
        <v>105</v>
      </c>
    </row>
    <row r="94" spans="2:18" ht="15.75">
      <c r="B94" s="71"/>
      <c r="R94" s="54"/>
    </row>
    <row r="95" ht="15.75">
      <c r="R95" s="71"/>
    </row>
    <row r="97" ht="15.75">
      <c r="A97" s="71" t="s">
        <v>106</v>
      </c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6"/>
  <sheetViews>
    <sheetView workbookViewId="0" topLeftCell="A1">
      <selection activeCell="J35" sqref="J35"/>
    </sheetView>
  </sheetViews>
  <sheetFormatPr defaultColWidth="9.00390625" defaultRowHeight="9" customHeight="1"/>
  <cols>
    <col min="1" max="1" width="3.1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3.75390625" style="1" customWidth="1"/>
    <col min="7" max="7" width="6.00390625" style="1" customWidth="1"/>
    <col min="8" max="8" width="6.625" style="1" customWidth="1"/>
    <col min="9" max="9" width="6.25390625" style="1" customWidth="1"/>
    <col min="10" max="10" width="6.375" style="1" customWidth="1"/>
    <col min="11" max="11" width="6.875" style="1" customWidth="1"/>
    <col min="12" max="12" width="6.25390625" style="1" customWidth="1"/>
    <col min="13" max="13" width="12.8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4.00390625" style="1" customWidth="1"/>
    <col min="19" max="16384" width="9.125" style="1" customWidth="1"/>
  </cols>
  <sheetData>
    <row r="1" ht="12.75" customHeight="1"/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2:18" ht="15" customHeight="1">
      <c r="L6" s="5"/>
      <c r="M6" s="2"/>
      <c r="N6" s="2"/>
      <c r="O6" s="2"/>
      <c r="P6" s="112"/>
      <c r="Q6" s="112"/>
      <c r="R6" s="112"/>
    </row>
    <row r="7" spans="12:18" ht="15" customHeight="1">
      <c r="L7" s="5"/>
      <c r="M7" s="2"/>
      <c r="N7" s="2"/>
      <c r="O7" s="2"/>
      <c r="P7" s="112"/>
      <c r="Q7" s="112"/>
      <c r="R7" s="112"/>
    </row>
    <row r="8" spans="1:18" ht="27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.75" customHeight="1">
      <c r="A9" s="7" t="s">
        <v>166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13.5" customHeight="1"/>
    <row r="11" spans="1:18" ht="13.5" customHeight="1">
      <c r="A11" s="8"/>
      <c r="B11" s="8"/>
      <c r="C11" s="9" t="s">
        <v>6</v>
      </c>
      <c r="D11" s="8" t="s">
        <v>6</v>
      </c>
      <c r="E11" s="8" t="s">
        <v>7</v>
      </c>
      <c r="F11" s="10" t="s">
        <v>8</v>
      </c>
      <c r="G11" s="11"/>
      <c r="H11" s="11"/>
      <c r="I11" s="11"/>
      <c r="J11" s="11"/>
      <c r="K11" s="12"/>
      <c r="L11" s="13" t="s">
        <v>9</v>
      </c>
      <c r="M11" s="13" t="s">
        <v>10</v>
      </c>
      <c r="N11" s="14" t="s">
        <v>11</v>
      </c>
      <c r="O11" s="9"/>
      <c r="P11" s="15" t="s">
        <v>12</v>
      </c>
      <c r="Q11" s="16"/>
      <c r="R11" s="14" t="s">
        <v>13</v>
      </c>
    </row>
    <row r="12" spans="1:18" ht="14.25" customHeight="1">
      <c r="A12" s="17" t="s">
        <v>14</v>
      </c>
      <c r="B12" s="17" t="s">
        <v>15</v>
      </c>
      <c r="C12" s="18" t="s">
        <v>16</v>
      </c>
      <c r="D12" s="17" t="s">
        <v>17</v>
      </c>
      <c r="E12" s="17" t="s">
        <v>18</v>
      </c>
      <c r="F12" s="19" t="s">
        <v>19</v>
      </c>
      <c r="G12" s="20"/>
      <c r="H12" s="20"/>
      <c r="I12" s="20"/>
      <c r="J12" s="20"/>
      <c r="K12" s="21"/>
      <c r="L12" s="22" t="s">
        <v>20</v>
      </c>
      <c r="M12" s="22" t="s">
        <v>21</v>
      </c>
      <c r="N12" s="23" t="s">
        <v>22</v>
      </c>
      <c r="O12" s="24"/>
      <c r="P12" s="25" t="s">
        <v>23</v>
      </c>
      <c r="Q12" s="26"/>
      <c r="R12" s="23" t="s">
        <v>24</v>
      </c>
    </row>
    <row r="13" spans="1:18" ht="13.5" customHeight="1">
      <c r="A13" s="17" t="s">
        <v>25</v>
      </c>
      <c r="B13" s="17"/>
      <c r="C13" s="18"/>
      <c r="D13" s="17"/>
      <c r="E13" s="17"/>
      <c r="F13" s="17" t="s">
        <v>26</v>
      </c>
      <c r="G13" s="27" t="s">
        <v>27</v>
      </c>
      <c r="H13" s="17" t="s">
        <v>28</v>
      </c>
      <c r="I13" s="27" t="s">
        <v>29</v>
      </c>
      <c r="J13" s="17" t="s">
        <v>30</v>
      </c>
      <c r="K13" s="8" t="s">
        <v>31</v>
      </c>
      <c r="L13" s="22" t="s">
        <v>32</v>
      </c>
      <c r="M13" s="22" t="s">
        <v>33</v>
      </c>
      <c r="N13" s="17" t="s">
        <v>34</v>
      </c>
      <c r="O13" s="16" t="s">
        <v>35</v>
      </c>
      <c r="P13" s="14" t="s">
        <v>36</v>
      </c>
      <c r="Q13" s="14" t="s">
        <v>37</v>
      </c>
      <c r="R13" s="23" t="s">
        <v>38</v>
      </c>
    </row>
    <row r="14" spans="1:18" ht="14.25" customHeight="1">
      <c r="A14" s="28"/>
      <c r="B14" s="28"/>
      <c r="C14" s="24"/>
      <c r="D14" s="28"/>
      <c r="E14" s="28"/>
      <c r="F14" s="28"/>
      <c r="G14" s="29"/>
      <c r="H14" s="28" t="s">
        <v>39</v>
      </c>
      <c r="I14" s="29" t="s">
        <v>40</v>
      </c>
      <c r="J14" s="28" t="s">
        <v>41</v>
      </c>
      <c r="K14" s="28" t="s">
        <v>41</v>
      </c>
      <c r="L14" s="30" t="s">
        <v>42</v>
      </c>
      <c r="M14" s="30" t="s">
        <v>43</v>
      </c>
      <c r="N14" s="28"/>
      <c r="O14" s="26" t="s">
        <v>44</v>
      </c>
      <c r="P14" s="31" t="s">
        <v>45</v>
      </c>
      <c r="Q14" s="31" t="s">
        <v>46</v>
      </c>
      <c r="R14" s="31" t="s">
        <v>47</v>
      </c>
    </row>
    <row r="15" spans="1:18" ht="12.75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3">
        <v>15</v>
      </c>
      <c r="P15" s="33">
        <v>16</v>
      </c>
      <c r="Q15" s="33">
        <v>17</v>
      </c>
      <c r="R15" s="33">
        <v>18</v>
      </c>
    </row>
    <row r="16" spans="1:18" ht="11.25" customHeight="1">
      <c r="A16" s="43">
        <v>1</v>
      </c>
      <c r="B16" s="43" t="s">
        <v>54</v>
      </c>
      <c r="C16" s="51">
        <v>2</v>
      </c>
      <c r="D16" s="51">
        <v>31.3</v>
      </c>
      <c r="E16" s="51">
        <v>3.1</v>
      </c>
      <c r="F16" s="51" t="s">
        <v>59</v>
      </c>
      <c r="G16" s="51">
        <v>65</v>
      </c>
      <c r="H16" s="51">
        <v>0.7</v>
      </c>
      <c r="I16" s="51" t="s">
        <v>149</v>
      </c>
      <c r="J16" s="51">
        <v>25</v>
      </c>
      <c r="K16" s="51">
        <v>28</v>
      </c>
      <c r="L16" s="51">
        <v>500</v>
      </c>
      <c r="M16" s="41" t="s">
        <v>148</v>
      </c>
      <c r="N16" s="41" t="s">
        <v>62</v>
      </c>
      <c r="O16" s="53">
        <f>P16/E16</f>
        <v>301.93548387096774</v>
      </c>
      <c r="P16" s="51">
        <v>936</v>
      </c>
      <c r="Q16" s="51">
        <v>591</v>
      </c>
      <c r="R16" s="43"/>
    </row>
    <row r="17" spans="1:18" ht="10.5" customHeight="1">
      <c r="A17" s="43"/>
      <c r="B17" s="43"/>
      <c r="C17" s="51">
        <v>15</v>
      </c>
      <c r="D17" s="51">
        <v>17.1</v>
      </c>
      <c r="E17" s="51">
        <v>1.2</v>
      </c>
      <c r="F17" s="51" t="s">
        <v>59</v>
      </c>
      <c r="G17" s="51">
        <v>56</v>
      </c>
      <c r="H17" s="51">
        <v>0.7</v>
      </c>
      <c r="I17" s="51" t="s">
        <v>149</v>
      </c>
      <c r="J17" s="51">
        <v>21</v>
      </c>
      <c r="K17" s="51">
        <v>24</v>
      </c>
      <c r="L17" s="51">
        <v>370</v>
      </c>
      <c r="M17" s="41" t="s">
        <v>148</v>
      </c>
      <c r="N17" s="41" t="s">
        <v>62</v>
      </c>
      <c r="O17" s="53">
        <f>P17/E17</f>
        <v>305.83333333333337</v>
      </c>
      <c r="P17" s="51">
        <v>367</v>
      </c>
      <c r="Q17" s="51">
        <v>284</v>
      </c>
      <c r="R17" s="43"/>
    </row>
    <row r="18" spans="1:18" ht="11.25" customHeight="1">
      <c r="A18" s="43"/>
      <c r="B18" s="43"/>
      <c r="C18" s="51">
        <v>15</v>
      </c>
      <c r="D18" s="51">
        <v>18.3</v>
      </c>
      <c r="E18" s="51">
        <v>1.9</v>
      </c>
      <c r="F18" s="51" t="s">
        <v>59</v>
      </c>
      <c r="G18" s="51">
        <v>71</v>
      </c>
      <c r="H18" s="51">
        <v>0.7</v>
      </c>
      <c r="I18" s="51" t="s">
        <v>149</v>
      </c>
      <c r="J18" s="51">
        <v>26</v>
      </c>
      <c r="K18" s="51">
        <v>28</v>
      </c>
      <c r="L18" s="51">
        <v>500</v>
      </c>
      <c r="M18" s="36" t="s">
        <v>148</v>
      </c>
      <c r="N18" s="41" t="s">
        <v>62</v>
      </c>
      <c r="O18" s="53">
        <f>P18/E18</f>
        <v>303.6842105263158</v>
      </c>
      <c r="P18" s="51">
        <v>577</v>
      </c>
      <c r="Q18" s="51">
        <v>417</v>
      </c>
      <c r="R18" s="43"/>
    </row>
    <row r="19" spans="1:18" ht="11.25" customHeight="1">
      <c r="A19" s="43"/>
      <c r="B19" s="43"/>
      <c r="C19" s="51">
        <v>15</v>
      </c>
      <c r="D19" s="51">
        <v>30.1</v>
      </c>
      <c r="E19" s="51">
        <v>2.3</v>
      </c>
      <c r="F19" s="51" t="s">
        <v>59</v>
      </c>
      <c r="G19" s="51">
        <v>80</v>
      </c>
      <c r="H19" s="51">
        <v>0.6000000000000001</v>
      </c>
      <c r="I19" s="51" t="s">
        <v>149</v>
      </c>
      <c r="J19" s="51">
        <v>28</v>
      </c>
      <c r="K19" s="51">
        <v>32</v>
      </c>
      <c r="L19" s="51">
        <v>540</v>
      </c>
      <c r="M19" s="36" t="s">
        <v>148</v>
      </c>
      <c r="N19" s="41" t="s">
        <v>62</v>
      </c>
      <c r="O19" s="53">
        <f>P19/E19</f>
        <v>255.21739130434784</v>
      </c>
      <c r="P19" s="51">
        <v>587</v>
      </c>
      <c r="Q19" s="51">
        <v>421</v>
      </c>
      <c r="R19" s="43"/>
    </row>
    <row r="20" spans="1:18" ht="12" customHeight="1">
      <c r="A20" s="43"/>
      <c r="B20" s="39" t="s">
        <v>53</v>
      </c>
      <c r="C20" s="51"/>
      <c r="D20" s="51"/>
      <c r="E20" s="43">
        <f>E19+E18+E17+E16</f>
        <v>8.5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f>P19+P18+P17+P16</f>
        <v>2467</v>
      </c>
      <c r="Q20" s="43">
        <f>Q19+Q18+Q17+Q16</f>
        <v>1713</v>
      </c>
      <c r="R20" s="43"/>
    </row>
    <row r="21" spans="1:18" ht="12" customHeight="1">
      <c r="A21" s="43">
        <v>2</v>
      </c>
      <c r="B21" s="43" t="s">
        <v>115</v>
      </c>
      <c r="C21" s="51">
        <v>19</v>
      </c>
      <c r="D21" s="51">
        <v>2</v>
      </c>
      <c r="E21" s="51">
        <v>1.7000000000000002</v>
      </c>
      <c r="F21" s="38" t="s">
        <v>59</v>
      </c>
      <c r="G21" s="51">
        <v>55</v>
      </c>
      <c r="H21" s="51">
        <v>0.65</v>
      </c>
      <c r="I21" s="51" t="s">
        <v>173</v>
      </c>
      <c r="J21" s="51">
        <v>24</v>
      </c>
      <c r="K21" s="51">
        <v>20</v>
      </c>
      <c r="L21" s="51">
        <v>450</v>
      </c>
      <c r="M21" s="36" t="s">
        <v>148</v>
      </c>
      <c r="N21" s="41" t="s">
        <v>62</v>
      </c>
      <c r="O21" s="53">
        <f>P21/E21</f>
        <v>151.76470588235293</v>
      </c>
      <c r="P21" s="51">
        <v>258</v>
      </c>
      <c r="Q21" s="51">
        <v>213</v>
      </c>
      <c r="R21" s="43"/>
    </row>
    <row r="22" spans="1:18" ht="12" customHeight="1">
      <c r="A22" s="43"/>
      <c r="B22" s="43"/>
      <c r="C22" s="51">
        <v>19</v>
      </c>
      <c r="D22" s="51">
        <v>12.2</v>
      </c>
      <c r="E22" s="51">
        <v>1.9</v>
      </c>
      <c r="F22" s="51" t="s">
        <v>59</v>
      </c>
      <c r="G22" s="51">
        <v>71</v>
      </c>
      <c r="H22" s="51">
        <v>0.65</v>
      </c>
      <c r="I22" s="51" t="s">
        <v>173</v>
      </c>
      <c r="J22" s="51">
        <v>29</v>
      </c>
      <c r="K22" s="51">
        <v>28</v>
      </c>
      <c r="L22" s="51">
        <v>500</v>
      </c>
      <c r="M22" s="36" t="s">
        <v>148</v>
      </c>
      <c r="N22" s="41" t="s">
        <v>62</v>
      </c>
      <c r="O22" s="53">
        <f>P22/E22</f>
        <v>320</v>
      </c>
      <c r="P22" s="51">
        <v>608</v>
      </c>
      <c r="Q22" s="51">
        <v>521</v>
      </c>
      <c r="R22" s="43"/>
    </row>
    <row r="23" spans="1:18" ht="13.5" customHeight="1">
      <c r="A23" s="43"/>
      <c r="B23" s="39" t="s">
        <v>53</v>
      </c>
      <c r="C23" s="43"/>
      <c r="D23" s="43"/>
      <c r="E23" s="43">
        <f>SUM(E21:E22)</f>
        <v>3.6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>SUM(P21:P22)</f>
        <v>866</v>
      </c>
      <c r="Q23" s="43">
        <f>SUM(Q21:Q22)</f>
        <v>734</v>
      </c>
      <c r="R23" s="43"/>
    </row>
    <row r="24" spans="1:18" ht="13.5" customHeight="1">
      <c r="A24" s="93"/>
      <c r="B24" s="45" t="s">
        <v>58</v>
      </c>
      <c r="C24" s="61"/>
      <c r="D24" s="47"/>
      <c r="E24" s="62">
        <f>E20+E23</f>
        <v>12.1</v>
      </c>
      <c r="F24" s="63"/>
      <c r="G24" s="47"/>
      <c r="H24" s="47"/>
      <c r="I24" s="47"/>
      <c r="J24" s="47"/>
      <c r="K24" s="47"/>
      <c r="L24" s="47"/>
      <c r="M24" s="47"/>
      <c r="N24" s="47" t="s">
        <v>62</v>
      </c>
      <c r="O24" s="94"/>
      <c r="P24" s="95">
        <f>P23+P20</f>
        <v>3333</v>
      </c>
      <c r="Q24" s="95">
        <f>Q23+Q20</f>
        <v>2447</v>
      </c>
      <c r="R24" s="96"/>
    </row>
    <row r="25" spans="1:18" ht="12.75" customHeight="1">
      <c r="A25" s="54"/>
      <c r="B25" s="54"/>
      <c r="C25" s="4"/>
      <c r="D25" s="4"/>
      <c r="E25" s="97"/>
      <c r="F25" s="9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/>
    </row>
    <row r="28" spans="1:18" ht="14.25" customHeight="1">
      <c r="A28" s="54"/>
      <c r="E28" s="2"/>
      <c r="F28" s="2" t="s">
        <v>130</v>
      </c>
      <c r="G28" s="2"/>
      <c r="H28" s="2"/>
      <c r="I28" s="2"/>
      <c r="J28" s="2"/>
      <c r="K28" s="2"/>
      <c r="L28" s="2"/>
      <c r="M28" s="2"/>
      <c r="N28" s="2"/>
      <c r="O28" s="99"/>
      <c r="P28" s="99"/>
      <c r="Q28" s="99"/>
      <c r="R28" s="54"/>
    </row>
    <row r="29" spans="1:18" ht="11.25" customHeight="1">
      <c r="A29" s="54"/>
      <c r="B29" s="70" t="s">
        <v>174</v>
      </c>
      <c r="O29" s="99"/>
      <c r="P29" s="99"/>
      <c r="Q29" s="99"/>
      <c r="R29" s="54"/>
    </row>
    <row r="30" spans="1:18" ht="11.25" customHeight="1">
      <c r="A30" s="54"/>
      <c r="B30" s="70" t="s">
        <v>105</v>
      </c>
      <c r="D30" s="111"/>
      <c r="E30" s="111"/>
      <c r="F30" s="111"/>
      <c r="O30" s="99"/>
      <c r="P30" s="99"/>
      <c r="Q30" s="99"/>
      <c r="R30" s="54"/>
    </row>
    <row r="31" spans="1:18" ht="11.25" customHeight="1">
      <c r="A31" s="54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54"/>
    </row>
    <row r="32" spans="1:18" ht="11.25" customHeight="1">
      <c r="A32" s="54"/>
      <c r="O32" s="99"/>
      <c r="P32" s="99"/>
      <c r="Q32" s="99"/>
      <c r="R32" s="54"/>
    </row>
    <row r="33" spans="1:18" ht="11.25" customHeight="1">
      <c r="A33" s="54"/>
      <c r="O33" s="99"/>
      <c r="P33" s="99"/>
      <c r="Q33" s="99"/>
      <c r="R33" s="54"/>
    </row>
    <row r="34" spans="15:18" ht="11.25" customHeight="1">
      <c r="O34" s="99"/>
      <c r="P34" s="99"/>
      <c r="Q34" s="99"/>
      <c r="R34" s="54"/>
    </row>
    <row r="35" spans="1:18" ht="11.25" customHeight="1">
      <c r="A35" s="6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54"/>
    </row>
    <row r="36" spans="1:18" ht="11.25" customHeight="1">
      <c r="A36" s="6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54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8:R8"/>
    <mergeCell ref="A9:R9"/>
  </mergeCells>
  <printOptions/>
  <pageMargins left="0.3125" right="0.2965277777777778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92"/>
  <sheetViews>
    <sheetView workbookViewId="0" topLeftCell="A1">
      <selection activeCell="D90" sqref="D90"/>
    </sheetView>
  </sheetViews>
  <sheetFormatPr defaultColWidth="9.00390625" defaultRowHeight="9" customHeight="1"/>
  <cols>
    <col min="1" max="1" width="3.003906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3.75390625" style="1" customWidth="1"/>
    <col min="7" max="7" width="6.00390625" style="1" customWidth="1"/>
    <col min="8" max="8" width="6.625" style="1" customWidth="1"/>
    <col min="9" max="9" width="6.25390625" style="1" customWidth="1"/>
    <col min="10" max="10" width="6.375" style="1" customWidth="1"/>
    <col min="11" max="11" width="6.875" style="1" customWidth="1"/>
    <col min="12" max="12" width="6.25390625" style="1" customWidth="1"/>
    <col min="13" max="13" width="12.8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4.00390625" style="1" customWidth="1"/>
    <col min="19" max="16384" width="9.125" style="1" customWidth="1"/>
  </cols>
  <sheetData>
    <row r="1" ht="12.75" customHeight="1"/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175</v>
      </c>
      <c r="Q5" s="3"/>
      <c r="R5" s="3"/>
    </row>
    <row r="6" spans="12:18" ht="15" customHeight="1">
      <c r="L6" s="5"/>
      <c r="M6" s="2"/>
      <c r="N6" s="2"/>
      <c r="O6" s="2"/>
      <c r="P6" s="112"/>
      <c r="Q6" s="112"/>
      <c r="R6" s="112"/>
    </row>
    <row r="7" spans="12:18" ht="15" customHeight="1">
      <c r="L7" s="5"/>
      <c r="M7" s="2"/>
      <c r="N7" s="2"/>
      <c r="O7" s="2"/>
      <c r="P7" s="112"/>
      <c r="Q7" s="112"/>
      <c r="R7" s="112"/>
    </row>
    <row r="8" spans="1:18" ht="27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.75" customHeight="1">
      <c r="A9" s="7" t="s">
        <v>155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13.5" customHeight="1"/>
    <row r="11" spans="1:18" ht="13.5" customHeight="1">
      <c r="A11" s="8"/>
      <c r="B11" s="8"/>
      <c r="C11" s="9" t="s">
        <v>6</v>
      </c>
      <c r="D11" s="8" t="s">
        <v>6</v>
      </c>
      <c r="E11" s="8" t="s">
        <v>7</v>
      </c>
      <c r="F11" s="10" t="s">
        <v>8</v>
      </c>
      <c r="G11" s="11"/>
      <c r="H11" s="11"/>
      <c r="I11" s="11"/>
      <c r="J11" s="11"/>
      <c r="K11" s="12"/>
      <c r="L11" s="13" t="s">
        <v>9</v>
      </c>
      <c r="M11" s="13" t="s">
        <v>10</v>
      </c>
      <c r="N11" s="14" t="s">
        <v>11</v>
      </c>
      <c r="O11" s="9"/>
      <c r="P11" s="15" t="s">
        <v>12</v>
      </c>
      <c r="Q11" s="16"/>
      <c r="R11" s="14" t="s">
        <v>13</v>
      </c>
    </row>
    <row r="12" spans="1:18" ht="14.25" customHeight="1">
      <c r="A12" s="17" t="s">
        <v>14</v>
      </c>
      <c r="B12" s="17" t="s">
        <v>15</v>
      </c>
      <c r="C12" s="18" t="s">
        <v>16</v>
      </c>
      <c r="D12" s="17" t="s">
        <v>17</v>
      </c>
      <c r="E12" s="17" t="s">
        <v>18</v>
      </c>
      <c r="F12" s="19" t="s">
        <v>19</v>
      </c>
      <c r="G12" s="20"/>
      <c r="H12" s="20"/>
      <c r="I12" s="20"/>
      <c r="J12" s="20"/>
      <c r="K12" s="21"/>
      <c r="L12" s="22" t="s">
        <v>20</v>
      </c>
      <c r="M12" s="22" t="s">
        <v>21</v>
      </c>
      <c r="N12" s="23" t="s">
        <v>22</v>
      </c>
      <c r="O12" s="24"/>
      <c r="P12" s="25" t="s">
        <v>23</v>
      </c>
      <c r="Q12" s="26"/>
      <c r="R12" s="23" t="s">
        <v>24</v>
      </c>
    </row>
    <row r="13" spans="1:18" ht="13.5" customHeight="1">
      <c r="A13" s="17" t="s">
        <v>25</v>
      </c>
      <c r="B13" s="17"/>
      <c r="C13" s="18"/>
      <c r="D13" s="17"/>
      <c r="E13" s="17"/>
      <c r="F13" s="17" t="s">
        <v>26</v>
      </c>
      <c r="G13" s="27" t="s">
        <v>27</v>
      </c>
      <c r="H13" s="17" t="s">
        <v>28</v>
      </c>
      <c r="I13" s="27" t="s">
        <v>29</v>
      </c>
      <c r="J13" s="17" t="s">
        <v>30</v>
      </c>
      <c r="K13" s="8" t="s">
        <v>31</v>
      </c>
      <c r="L13" s="22" t="s">
        <v>32</v>
      </c>
      <c r="M13" s="22" t="s">
        <v>33</v>
      </c>
      <c r="N13" s="17" t="s">
        <v>34</v>
      </c>
      <c r="O13" s="16" t="s">
        <v>35</v>
      </c>
      <c r="P13" s="14" t="s">
        <v>36</v>
      </c>
      <c r="Q13" s="14" t="s">
        <v>37</v>
      </c>
      <c r="R13" s="23" t="s">
        <v>38</v>
      </c>
    </row>
    <row r="14" spans="1:18" ht="14.25" customHeight="1">
      <c r="A14" s="28"/>
      <c r="B14" s="28"/>
      <c r="C14" s="24"/>
      <c r="D14" s="28"/>
      <c r="E14" s="28"/>
      <c r="F14" s="28"/>
      <c r="G14" s="29"/>
      <c r="H14" s="28" t="s">
        <v>39</v>
      </c>
      <c r="I14" s="29" t="s">
        <v>40</v>
      </c>
      <c r="J14" s="28" t="s">
        <v>41</v>
      </c>
      <c r="K14" s="28" t="s">
        <v>41</v>
      </c>
      <c r="L14" s="30" t="s">
        <v>42</v>
      </c>
      <c r="M14" s="30" t="s">
        <v>43</v>
      </c>
      <c r="N14" s="28"/>
      <c r="O14" s="26" t="s">
        <v>44</v>
      </c>
      <c r="P14" s="31" t="s">
        <v>45</v>
      </c>
      <c r="Q14" s="31" t="s">
        <v>46</v>
      </c>
      <c r="R14" s="31" t="s">
        <v>47</v>
      </c>
    </row>
    <row r="15" spans="1:18" ht="12.75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3">
        <v>15</v>
      </c>
      <c r="P15" s="33">
        <v>16</v>
      </c>
      <c r="Q15" s="33">
        <v>17</v>
      </c>
      <c r="R15" s="33">
        <v>18</v>
      </c>
    </row>
    <row r="16" spans="1:18" ht="11.25" customHeight="1">
      <c r="A16" s="43">
        <v>1</v>
      </c>
      <c r="B16" s="43" t="s">
        <v>54</v>
      </c>
      <c r="C16" s="51">
        <v>15</v>
      </c>
      <c r="D16" s="51">
        <v>20.2</v>
      </c>
      <c r="E16" s="51">
        <v>1</v>
      </c>
      <c r="F16" s="51" t="s">
        <v>55</v>
      </c>
      <c r="G16" s="51">
        <v>102</v>
      </c>
      <c r="H16" s="51">
        <v>0.5</v>
      </c>
      <c r="I16" s="51" t="s">
        <v>149</v>
      </c>
      <c r="J16" s="51">
        <v>30</v>
      </c>
      <c r="K16" s="51">
        <v>36</v>
      </c>
      <c r="L16" s="51">
        <v>10600</v>
      </c>
      <c r="M16" s="41" t="s">
        <v>148</v>
      </c>
      <c r="N16" s="41" t="s">
        <v>62</v>
      </c>
      <c r="O16" s="53">
        <f>P16/E16</f>
        <v>256</v>
      </c>
      <c r="P16" s="51">
        <v>256</v>
      </c>
      <c r="Q16" s="51">
        <v>148</v>
      </c>
      <c r="R16" s="43"/>
    </row>
    <row r="17" spans="1:18" ht="11.25" customHeight="1">
      <c r="A17" s="43"/>
      <c r="B17" s="43"/>
      <c r="C17" s="51">
        <v>15</v>
      </c>
      <c r="D17" s="51">
        <v>20.3</v>
      </c>
      <c r="E17" s="51">
        <v>4.8</v>
      </c>
      <c r="F17" s="51" t="s">
        <v>55</v>
      </c>
      <c r="G17" s="51">
        <v>102</v>
      </c>
      <c r="H17" s="51">
        <v>0.5</v>
      </c>
      <c r="I17" s="51" t="s">
        <v>149</v>
      </c>
      <c r="J17" s="51">
        <v>30</v>
      </c>
      <c r="K17" s="51">
        <v>36</v>
      </c>
      <c r="L17" s="51">
        <v>10600</v>
      </c>
      <c r="M17" s="41" t="s">
        <v>148</v>
      </c>
      <c r="N17" s="41" t="s">
        <v>62</v>
      </c>
      <c r="O17" s="53">
        <f>P17/E17</f>
        <v>292.2916666666667</v>
      </c>
      <c r="P17" s="51">
        <v>1403</v>
      </c>
      <c r="Q17" s="51">
        <v>860</v>
      </c>
      <c r="R17" s="43"/>
    </row>
    <row r="18" spans="1:18" ht="12" customHeight="1">
      <c r="A18" s="43"/>
      <c r="B18" s="39" t="s">
        <v>53</v>
      </c>
      <c r="C18" s="51"/>
      <c r="D18" s="51"/>
      <c r="E18" s="43">
        <f>E17+E16</f>
        <v>5.8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>
        <f>P17+P16</f>
        <v>1659</v>
      </c>
      <c r="Q18" s="43">
        <f>Q17+Q16</f>
        <v>1008</v>
      </c>
      <c r="R18" s="43"/>
    </row>
    <row r="19" spans="1:18" ht="12" customHeight="1">
      <c r="A19" s="43">
        <v>2</v>
      </c>
      <c r="B19" s="43" t="s">
        <v>73</v>
      </c>
      <c r="C19" s="51">
        <v>8</v>
      </c>
      <c r="D19" s="51">
        <v>2.6</v>
      </c>
      <c r="E19" s="51">
        <v>2.4</v>
      </c>
      <c r="F19" s="38" t="s">
        <v>59</v>
      </c>
      <c r="G19" s="51">
        <v>72</v>
      </c>
      <c r="H19" s="51">
        <v>0.7</v>
      </c>
      <c r="I19" s="51" t="s">
        <v>149</v>
      </c>
      <c r="J19" s="51">
        <v>27</v>
      </c>
      <c r="K19" s="51">
        <v>28</v>
      </c>
      <c r="L19" s="51">
        <v>14560</v>
      </c>
      <c r="M19" s="36" t="s">
        <v>148</v>
      </c>
      <c r="N19" s="41" t="s">
        <v>62</v>
      </c>
      <c r="O19" s="53">
        <f>P19/E19</f>
        <v>395</v>
      </c>
      <c r="P19" s="51">
        <v>948</v>
      </c>
      <c r="Q19" s="51">
        <v>669</v>
      </c>
      <c r="R19" s="43"/>
    </row>
    <row r="20" spans="1:18" ht="12" customHeight="1">
      <c r="A20" s="43"/>
      <c r="B20" s="43"/>
      <c r="C20" s="51">
        <v>8</v>
      </c>
      <c r="D20" s="51">
        <v>2.7</v>
      </c>
      <c r="E20" s="51">
        <v>2.6</v>
      </c>
      <c r="F20" s="38" t="s">
        <v>59</v>
      </c>
      <c r="G20" s="51">
        <v>72</v>
      </c>
      <c r="H20" s="51">
        <v>0.7</v>
      </c>
      <c r="I20" s="51" t="s">
        <v>149</v>
      </c>
      <c r="J20" s="51">
        <v>27</v>
      </c>
      <c r="K20" s="51">
        <v>28</v>
      </c>
      <c r="L20" s="51">
        <v>14560</v>
      </c>
      <c r="M20" s="36" t="s">
        <v>148</v>
      </c>
      <c r="N20" s="41" t="s">
        <v>62</v>
      </c>
      <c r="O20" s="53">
        <f>P20/E20</f>
        <v>413.46153846153845</v>
      </c>
      <c r="P20" s="51">
        <v>1075</v>
      </c>
      <c r="Q20" s="51">
        <v>666</v>
      </c>
      <c r="R20" s="43"/>
    </row>
    <row r="21" spans="1:18" ht="12" customHeight="1">
      <c r="A21" s="43"/>
      <c r="B21" s="43"/>
      <c r="C21" s="51">
        <v>8</v>
      </c>
      <c r="D21" s="51">
        <v>2.8</v>
      </c>
      <c r="E21" s="51">
        <v>2.6</v>
      </c>
      <c r="F21" s="38" t="s">
        <v>59</v>
      </c>
      <c r="G21" s="51">
        <v>72</v>
      </c>
      <c r="H21" s="51">
        <v>0.7</v>
      </c>
      <c r="I21" s="51" t="s">
        <v>149</v>
      </c>
      <c r="J21" s="51">
        <v>27</v>
      </c>
      <c r="K21" s="51">
        <v>28</v>
      </c>
      <c r="L21" s="51">
        <v>14560</v>
      </c>
      <c r="M21" s="36" t="s">
        <v>148</v>
      </c>
      <c r="N21" s="41" t="s">
        <v>62</v>
      </c>
      <c r="O21" s="53">
        <f>P21/E21</f>
        <v>306.9230769230769</v>
      </c>
      <c r="P21" s="51">
        <v>798</v>
      </c>
      <c r="Q21" s="51">
        <v>512</v>
      </c>
      <c r="R21" s="43"/>
    </row>
    <row r="22" spans="1:18" ht="12" customHeight="1">
      <c r="A22" s="43"/>
      <c r="B22" s="43"/>
      <c r="C22" s="51">
        <v>10</v>
      </c>
      <c r="D22" s="51">
        <v>9.5</v>
      </c>
      <c r="E22" s="51">
        <v>1.4</v>
      </c>
      <c r="F22" s="38" t="s">
        <v>59</v>
      </c>
      <c r="G22" s="51">
        <v>72</v>
      </c>
      <c r="H22" s="51">
        <v>0.7</v>
      </c>
      <c r="I22" s="51" t="s">
        <v>149</v>
      </c>
      <c r="J22" s="51">
        <v>26</v>
      </c>
      <c r="K22" s="51">
        <v>28</v>
      </c>
      <c r="L22" s="51">
        <v>469200</v>
      </c>
      <c r="M22" s="36" t="s">
        <v>148</v>
      </c>
      <c r="N22" s="41" t="s">
        <v>62</v>
      </c>
      <c r="O22" s="53">
        <f>P22/E22</f>
        <v>376.42857142857144</v>
      </c>
      <c r="P22" s="51">
        <v>527</v>
      </c>
      <c r="Q22" s="51">
        <v>417</v>
      </c>
      <c r="R22" s="43"/>
    </row>
    <row r="23" spans="1:18" ht="12" customHeight="1">
      <c r="A23" s="43"/>
      <c r="B23" s="43"/>
      <c r="C23" s="51">
        <v>10</v>
      </c>
      <c r="D23" s="51">
        <v>9.6</v>
      </c>
      <c r="E23" s="51">
        <v>1</v>
      </c>
      <c r="F23" s="38" t="s">
        <v>59</v>
      </c>
      <c r="G23" s="51">
        <v>72</v>
      </c>
      <c r="H23" s="51">
        <v>0.7</v>
      </c>
      <c r="I23" s="51" t="s">
        <v>149</v>
      </c>
      <c r="J23" s="51">
        <v>26</v>
      </c>
      <c r="K23" s="51">
        <v>28</v>
      </c>
      <c r="L23" s="51">
        <v>469200</v>
      </c>
      <c r="M23" s="36" t="s">
        <v>148</v>
      </c>
      <c r="N23" s="41" t="s">
        <v>62</v>
      </c>
      <c r="O23" s="53">
        <f>P23/E23</f>
        <v>325</v>
      </c>
      <c r="P23" s="51">
        <v>325</v>
      </c>
      <c r="Q23" s="51">
        <v>271</v>
      </c>
      <c r="R23" s="43"/>
    </row>
    <row r="24" spans="1:18" ht="12" customHeight="1">
      <c r="A24" s="43"/>
      <c r="B24" s="43"/>
      <c r="C24" s="51">
        <v>10</v>
      </c>
      <c r="D24" s="51">
        <v>9.7</v>
      </c>
      <c r="E24" s="51">
        <v>0.7</v>
      </c>
      <c r="F24" s="38" t="s">
        <v>59</v>
      </c>
      <c r="G24" s="51">
        <v>72</v>
      </c>
      <c r="H24" s="51">
        <v>0.7</v>
      </c>
      <c r="I24" s="51" t="s">
        <v>149</v>
      </c>
      <c r="J24" s="51">
        <v>26</v>
      </c>
      <c r="K24" s="51">
        <v>28</v>
      </c>
      <c r="L24" s="51">
        <v>469200</v>
      </c>
      <c r="M24" s="36" t="s">
        <v>148</v>
      </c>
      <c r="N24" s="41" t="s">
        <v>62</v>
      </c>
      <c r="O24" s="53">
        <f>P24/E24</f>
        <v>388.5714285714286</v>
      </c>
      <c r="P24" s="51">
        <v>272</v>
      </c>
      <c r="Q24" s="51">
        <v>226</v>
      </c>
      <c r="R24" s="43"/>
    </row>
    <row r="25" spans="1:18" ht="12" customHeight="1">
      <c r="A25" s="43"/>
      <c r="B25" s="43"/>
      <c r="C25" s="51">
        <v>10</v>
      </c>
      <c r="D25" s="51">
        <v>9.8</v>
      </c>
      <c r="E25" s="51">
        <v>1</v>
      </c>
      <c r="F25" s="38" t="s">
        <v>59</v>
      </c>
      <c r="G25" s="51">
        <v>72</v>
      </c>
      <c r="H25" s="51">
        <v>0.7</v>
      </c>
      <c r="I25" s="51" t="s">
        <v>149</v>
      </c>
      <c r="J25" s="51">
        <v>26</v>
      </c>
      <c r="K25" s="51">
        <v>28</v>
      </c>
      <c r="L25" s="51">
        <v>469200</v>
      </c>
      <c r="M25" s="36" t="s">
        <v>148</v>
      </c>
      <c r="N25" s="41" t="s">
        <v>62</v>
      </c>
      <c r="O25" s="53">
        <f>P25/E25</f>
        <v>419</v>
      </c>
      <c r="P25" s="51">
        <v>419</v>
      </c>
      <c r="Q25" s="51">
        <v>346</v>
      </c>
      <c r="R25" s="43"/>
    </row>
    <row r="26" spans="1:18" ht="12" customHeight="1">
      <c r="A26" s="43"/>
      <c r="B26" s="43"/>
      <c r="C26" s="51">
        <v>10</v>
      </c>
      <c r="D26" s="51">
        <v>9.9</v>
      </c>
      <c r="E26" s="51">
        <v>1.5</v>
      </c>
      <c r="F26" s="38" t="s">
        <v>59</v>
      </c>
      <c r="G26" s="51">
        <v>72</v>
      </c>
      <c r="H26" s="51">
        <v>0.7</v>
      </c>
      <c r="I26" s="51" t="s">
        <v>149</v>
      </c>
      <c r="J26" s="51">
        <v>26</v>
      </c>
      <c r="K26" s="51">
        <v>28</v>
      </c>
      <c r="L26" s="51">
        <v>469200</v>
      </c>
      <c r="M26" s="36" t="s">
        <v>148</v>
      </c>
      <c r="N26" s="41" t="s">
        <v>62</v>
      </c>
      <c r="O26" s="53">
        <f>P26/E26</f>
        <v>342</v>
      </c>
      <c r="P26" s="51">
        <v>513</v>
      </c>
      <c r="Q26" s="51">
        <v>362</v>
      </c>
      <c r="R26" s="43"/>
    </row>
    <row r="27" spans="1:18" ht="12" customHeight="1">
      <c r="A27" s="43"/>
      <c r="B27" s="43"/>
      <c r="C27" s="51">
        <v>12</v>
      </c>
      <c r="D27" s="51">
        <v>23.3</v>
      </c>
      <c r="E27" s="51">
        <v>2.4</v>
      </c>
      <c r="F27" s="38" t="s">
        <v>59</v>
      </c>
      <c r="G27" s="51">
        <v>77</v>
      </c>
      <c r="H27" s="51">
        <v>0.7</v>
      </c>
      <c r="I27" s="51" t="s">
        <v>149</v>
      </c>
      <c r="J27" s="51">
        <v>26</v>
      </c>
      <c r="K27" s="51">
        <v>28</v>
      </c>
      <c r="L27" s="51">
        <v>23220</v>
      </c>
      <c r="M27" s="36" t="s">
        <v>148</v>
      </c>
      <c r="N27" s="41" t="s">
        <v>62</v>
      </c>
      <c r="O27" s="53">
        <f>P27/E27</f>
        <v>148.33333333333334</v>
      </c>
      <c r="P27" s="51">
        <v>356</v>
      </c>
      <c r="Q27" s="51">
        <v>210</v>
      </c>
      <c r="R27" s="43"/>
    </row>
    <row r="28" spans="1:18" ht="12" customHeight="1">
      <c r="A28" s="43"/>
      <c r="B28" s="43"/>
      <c r="C28" s="51">
        <v>13</v>
      </c>
      <c r="D28" s="51">
        <v>2.1</v>
      </c>
      <c r="E28" s="51">
        <v>3.1</v>
      </c>
      <c r="F28" s="38" t="s">
        <v>59</v>
      </c>
      <c r="G28" s="51">
        <v>82</v>
      </c>
      <c r="H28" s="51">
        <v>0.7</v>
      </c>
      <c r="I28" s="51" t="s">
        <v>149</v>
      </c>
      <c r="J28" s="51">
        <v>29</v>
      </c>
      <c r="K28" s="51">
        <v>32</v>
      </c>
      <c r="L28" s="51">
        <v>8850</v>
      </c>
      <c r="M28" s="36" t="s">
        <v>148</v>
      </c>
      <c r="N28" s="41" t="s">
        <v>62</v>
      </c>
      <c r="O28" s="53">
        <f>P28/E28</f>
        <v>338.38709677419354</v>
      </c>
      <c r="P28" s="51">
        <v>1049</v>
      </c>
      <c r="Q28" s="51">
        <v>815</v>
      </c>
      <c r="R28" s="43"/>
    </row>
    <row r="29" spans="1:18" ht="13.5" customHeight="1">
      <c r="A29" s="43"/>
      <c r="B29" s="39" t="s">
        <v>53</v>
      </c>
      <c r="C29" s="43"/>
      <c r="D29" s="43"/>
      <c r="E29" s="43">
        <f>SUM(E19:E28)</f>
        <v>18.7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f>SUM(P19:P28)</f>
        <v>6282</v>
      </c>
      <c r="Q29" s="43">
        <f>SUM(Q19:Q28)</f>
        <v>4494</v>
      </c>
      <c r="R29" s="43"/>
    </row>
    <row r="30" spans="1:18" ht="13.5" customHeight="1">
      <c r="A30" s="93"/>
      <c r="B30" s="45" t="s">
        <v>58</v>
      </c>
      <c r="C30" s="61"/>
      <c r="D30" s="47"/>
      <c r="E30" s="62">
        <f>E18+E29</f>
        <v>24.5</v>
      </c>
      <c r="F30" s="63"/>
      <c r="G30" s="47"/>
      <c r="H30" s="47"/>
      <c r="I30" s="47"/>
      <c r="J30" s="47"/>
      <c r="K30" s="47"/>
      <c r="L30" s="47"/>
      <c r="M30" s="47"/>
      <c r="N30" s="47" t="s">
        <v>62</v>
      </c>
      <c r="O30" s="94"/>
      <c r="P30" s="95">
        <f>P29+P18</f>
        <v>7941</v>
      </c>
      <c r="Q30" s="95">
        <f>Q29+Q18</f>
        <v>5502</v>
      </c>
      <c r="R30" s="96"/>
    </row>
    <row r="31" spans="1:18" ht="12.75" customHeight="1">
      <c r="A31" s="54"/>
      <c r="B31" s="54"/>
      <c r="C31" s="4"/>
      <c r="D31" s="4"/>
      <c r="E31" s="97"/>
      <c r="F31" s="9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4"/>
    </row>
    <row r="32" spans="1:18" ht="12.75" customHeight="1">
      <c r="A32" s="43">
        <v>1</v>
      </c>
      <c r="B32" s="43" t="s">
        <v>115</v>
      </c>
      <c r="C32" s="51">
        <v>3</v>
      </c>
      <c r="D32" s="51">
        <v>16</v>
      </c>
      <c r="E32" s="51">
        <v>2</v>
      </c>
      <c r="F32" s="51" t="s">
        <v>59</v>
      </c>
      <c r="G32" s="51">
        <v>91</v>
      </c>
      <c r="H32" s="51">
        <v>0.45</v>
      </c>
      <c r="I32" s="51" t="s">
        <v>173</v>
      </c>
      <c r="J32" s="51">
        <v>32</v>
      </c>
      <c r="K32" s="51">
        <v>36</v>
      </c>
      <c r="L32" s="51">
        <v>900</v>
      </c>
      <c r="M32" s="41" t="s">
        <v>176</v>
      </c>
      <c r="N32" s="41" t="s">
        <v>52</v>
      </c>
      <c r="O32" s="53">
        <f>P32/E32</f>
        <v>8</v>
      </c>
      <c r="P32" s="51">
        <v>16</v>
      </c>
      <c r="Q32" s="51">
        <v>14</v>
      </c>
      <c r="R32" s="43"/>
    </row>
    <row r="33" spans="1:18" ht="12.75" customHeight="1">
      <c r="A33" s="43"/>
      <c r="B33" s="43"/>
      <c r="C33" s="51">
        <v>11</v>
      </c>
      <c r="D33" s="51">
        <v>16</v>
      </c>
      <c r="E33" s="51">
        <v>3</v>
      </c>
      <c r="F33" s="51" t="s">
        <v>177</v>
      </c>
      <c r="G33" s="51">
        <v>61</v>
      </c>
      <c r="H33" s="51">
        <v>0.75</v>
      </c>
      <c r="I33" s="51" t="s">
        <v>149</v>
      </c>
      <c r="J33" s="51">
        <v>24</v>
      </c>
      <c r="K33" s="51">
        <v>24</v>
      </c>
      <c r="L33" s="51">
        <v>7600</v>
      </c>
      <c r="M33" s="41" t="s">
        <v>178</v>
      </c>
      <c r="N33" s="41" t="s">
        <v>52</v>
      </c>
      <c r="O33" s="53">
        <f>P33/E33</f>
        <v>11</v>
      </c>
      <c r="P33" s="51">
        <v>33</v>
      </c>
      <c r="Q33" s="51">
        <v>29</v>
      </c>
      <c r="R33" s="43"/>
    </row>
    <row r="34" spans="1:18" ht="12.75" customHeight="1">
      <c r="A34" s="43"/>
      <c r="B34" s="39" t="s">
        <v>53</v>
      </c>
      <c r="C34" s="51"/>
      <c r="D34" s="51"/>
      <c r="E34" s="43">
        <f>E33+E32</f>
        <v>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f>P33+P32</f>
        <v>49</v>
      </c>
      <c r="Q34" s="43">
        <f>Q33+Q32</f>
        <v>43</v>
      </c>
      <c r="R34" s="43"/>
    </row>
    <row r="35" spans="1:18" ht="12.75" customHeight="1">
      <c r="A35" s="93"/>
      <c r="B35" s="45" t="s">
        <v>58</v>
      </c>
      <c r="C35" s="61"/>
      <c r="D35" s="47"/>
      <c r="E35" s="62">
        <f>E34</f>
        <v>5</v>
      </c>
      <c r="F35" s="63"/>
      <c r="G35" s="47"/>
      <c r="H35" s="47"/>
      <c r="I35" s="47"/>
      <c r="J35" s="47"/>
      <c r="K35" s="47"/>
      <c r="L35" s="47"/>
      <c r="M35" s="47"/>
      <c r="N35" s="47" t="s">
        <v>52</v>
      </c>
      <c r="O35" s="94"/>
      <c r="P35" s="95">
        <f>P34</f>
        <v>49</v>
      </c>
      <c r="Q35" s="95">
        <f>Q34</f>
        <v>43</v>
      </c>
      <c r="R35" s="96"/>
    </row>
    <row r="36" spans="1:18" ht="12.75" customHeight="1">
      <c r="A36" s="113"/>
      <c r="B36" s="113"/>
      <c r="C36" s="114"/>
      <c r="D36" s="114"/>
      <c r="E36" s="115"/>
      <c r="F36" s="116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3"/>
    </row>
    <row r="37" spans="1:18" ht="12.75" customHeight="1">
      <c r="A37" s="43">
        <v>1</v>
      </c>
      <c r="B37" s="43" t="s">
        <v>115</v>
      </c>
      <c r="C37" s="51">
        <v>2</v>
      </c>
      <c r="D37" s="51">
        <v>22</v>
      </c>
      <c r="E37" s="51">
        <v>1.4</v>
      </c>
      <c r="F37" s="51" t="s">
        <v>179</v>
      </c>
      <c r="G37" s="51">
        <v>71</v>
      </c>
      <c r="H37" s="51">
        <v>0.65</v>
      </c>
      <c r="I37" s="51" t="s">
        <v>173</v>
      </c>
      <c r="J37" s="51">
        <v>29</v>
      </c>
      <c r="K37" s="51">
        <v>28</v>
      </c>
      <c r="L37" s="51">
        <v>14500</v>
      </c>
      <c r="M37" s="41" t="s">
        <v>176</v>
      </c>
      <c r="N37" s="41" t="s">
        <v>65</v>
      </c>
      <c r="O37" s="53">
        <f>P37/E37</f>
        <v>5</v>
      </c>
      <c r="P37" s="51">
        <v>7</v>
      </c>
      <c r="Q37" s="51">
        <v>0</v>
      </c>
      <c r="R37" s="43"/>
    </row>
    <row r="38" spans="1:18" ht="12.75" customHeight="1">
      <c r="A38" s="43"/>
      <c r="B38" s="39" t="s">
        <v>53</v>
      </c>
      <c r="C38" s="51"/>
      <c r="D38" s="51"/>
      <c r="E38" s="43">
        <f>E37</f>
        <v>1.4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f>P37</f>
        <v>7</v>
      </c>
      <c r="Q38" s="43">
        <f>Q37</f>
        <v>0</v>
      </c>
      <c r="R38" s="43"/>
    </row>
    <row r="39" spans="1:18" ht="12.75" customHeight="1">
      <c r="A39" s="43">
        <v>2</v>
      </c>
      <c r="B39" s="43" t="s">
        <v>54</v>
      </c>
      <c r="C39" s="51">
        <v>5</v>
      </c>
      <c r="D39" s="51">
        <v>32.1</v>
      </c>
      <c r="E39" s="51">
        <v>0.6000000000000001</v>
      </c>
      <c r="F39" s="51" t="s">
        <v>59</v>
      </c>
      <c r="G39" s="51">
        <v>52</v>
      </c>
      <c r="H39" s="51">
        <v>0.7</v>
      </c>
      <c r="I39" s="51" t="s">
        <v>149</v>
      </c>
      <c r="J39" s="51">
        <v>19</v>
      </c>
      <c r="K39" s="51">
        <v>20</v>
      </c>
      <c r="L39" s="51">
        <v>1090</v>
      </c>
      <c r="M39" s="41" t="s">
        <v>148</v>
      </c>
      <c r="N39" s="41" t="s">
        <v>65</v>
      </c>
      <c r="O39" s="53">
        <f>P39/E39</f>
        <v>4.999999999999999</v>
      </c>
      <c r="P39" s="51">
        <v>3</v>
      </c>
      <c r="Q39" s="51">
        <v>2</v>
      </c>
      <c r="R39" s="43"/>
    </row>
    <row r="40" spans="1:18" ht="12.75" customHeight="1">
      <c r="A40" s="43"/>
      <c r="B40" s="43"/>
      <c r="C40" s="51">
        <v>5</v>
      </c>
      <c r="D40" s="51">
        <v>32.2</v>
      </c>
      <c r="E40" s="51">
        <v>0.6000000000000001</v>
      </c>
      <c r="F40" s="51" t="s">
        <v>59</v>
      </c>
      <c r="G40" s="51">
        <v>52</v>
      </c>
      <c r="H40" s="51">
        <v>0.7</v>
      </c>
      <c r="I40" s="51" t="s">
        <v>149</v>
      </c>
      <c r="J40" s="51">
        <v>19</v>
      </c>
      <c r="K40" s="51">
        <v>20</v>
      </c>
      <c r="L40" s="51">
        <v>1090</v>
      </c>
      <c r="M40" s="41" t="s">
        <v>148</v>
      </c>
      <c r="N40" s="41" t="s">
        <v>65</v>
      </c>
      <c r="O40" s="53">
        <f>P40/E40</f>
        <v>4.999999999999999</v>
      </c>
      <c r="P40" s="51">
        <v>3</v>
      </c>
      <c r="Q40" s="51">
        <v>3</v>
      </c>
      <c r="R40" s="43"/>
    </row>
    <row r="41" spans="1:18" ht="12.75" customHeight="1">
      <c r="A41" s="43"/>
      <c r="B41" s="43"/>
      <c r="C41" s="51">
        <v>5</v>
      </c>
      <c r="D41" s="51">
        <v>9</v>
      </c>
      <c r="E41" s="51">
        <v>0.6000000000000001</v>
      </c>
      <c r="F41" s="51" t="s">
        <v>69</v>
      </c>
      <c r="G41" s="51">
        <v>56</v>
      </c>
      <c r="H41" s="51">
        <v>0.8</v>
      </c>
      <c r="I41" s="51" t="s">
        <v>149</v>
      </c>
      <c r="J41" s="51">
        <v>18</v>
      </c>
      <c r="K41" s="51">
        <v>20</v>
      </c>
      <c r="L41" s="51">
        <v>2630</v>
      </c>
      <c r="M41" s="41" t="s">
        <v>148</v>
      </c>
      <c r="N41" s="41" t="s">
        <v>65</v>
      </c>
      <c r="O41" s="53">
        <f>P41/E41</f>
        <v>4.999999999999999</v>
      </c>
      <c r="P41" s="51">
        <v>3</v>
      </c>
      <c r="Q41" s="51">
        <v>1</v>
      </c>
      <c r="R41" s="43"/>
    </row>
    <row r="42" spans="1:18" ht="12.75" customHeight="1">
      <c r="A42" s="43"/>
      <c r="B42" s="43"/>
      <c r="C42" s="51">
        <v>17</v>
      </c>
      <c r="D42" s="51">
        <v>51</v>
      </c>
      <c r="E42" s="51">
        <v>0.6000000000000001</v>
      </c>
      <c r="F42" s="51" t="s">
        <v>59</v>
      </c>
      <c r="G42" s="51">
        <v>61</v>
      </c>
      <c r="H42" s="51">
        <v>0.7</v>
      </c>
      <c r="I42" s="51" t="s">
        <v>149</v>
      </c>
      <c r="J42" s="51">
        <v>21</v>
      </c>
      <c r="K42" s="51">
        <v>22</v>
      </c>
      <c r="L42" s="51">
        <v>210</v>
      </c>
      <c r="M42" s="41" t="s">
        <v>176</v>
      </c>
      <c r="N42" s="41" t="s">
        <v>65</v>
      </c>
      <c r="O42" s="53">
        <f>P42/E42</f>
        <v>4.999999999999999</v>
      </c>
      <c r="P42" s="51">
        <v>3</v>
      </c>
      <c r="Q42" s="51">
        <v>3</v>
      </c>
      <c r="R42" s="43"/>
    </row>
    <row r="43" spans="1:18" ht="12.75" customHeight="1">
      <c r="A43" s="43"/>
      <c r="B43" s="43"/>
      <c r="C43" s="51">
        <v>18</v>
      </c>
      <c r="D43" s="51">
        <v>10</v>
      </c>
      <c r="E43" s="51">
        <v>2</v>
      </c>
      <c r="F43" s="51" t="s">
        <v>55</v>
      </c>
      <c r="G43" s="51">
        <v>72</v>
      </c>
      <c r="H43" s="51">
        <v>0.6000000000000001</v>
      </c>
      <c r="I43" s="51" t="s">
        <v>149</v>
      </c>
      <c r="J43" s="51">
        <v>27</v>
      </c>
      <c r="K43" s="51">
        <v>28</v>
      </c>
      <c r="L43" s="51">
        <v>7700</v>
      </c>
      <c r="M43" s="41" t="s">
        <v>176</v>
      </c>
      <c r="N43" s="41" t="s">
        <v>65</v>
      </c>
      <c r="O43" s="53">
        <f>P43/E43</f>
        <v>6</v>
      </c>
      <c r="P43" s="51">
        <v>12</v>
      </c>
      <c r="Q43" s="51">
        <v>11</v>
      </c>
      <c r="R43" s="43"/>
    </row>
    <row r="44" spans="1:18" ht="12.75" customHeight="1">
      <c r="A44" s="43"/>
      <c r="B44" s="43"/>
      <c r="C44" s="51">
        <v>18</v>
      </c>
      <c r="D44" s="51">
        <v>4</v>
      </c>
      <c r="E44" s="51">
        <v>0.4</v>
      </c>
      <c r="F44" s="51" t="s">
        <v>71</v>
      </c>
      <c r="G44" s="51">
        <v>62</v>
      </c>
      <c r="H44" s="51">
        <v>0.75</v>
      </c>
      <c r="I44" s="51" t="s">
        <v>60</v>
      </c>
      <c r="J44" s="51">
        <v>21</v>
      </c>
      <c r="K44" s="51">
        <v>22</v>
      </c>
      <c r="L44" s="51">
        <v>1064</v>
      </c>
      <c r="M44" s="41" t="s">
        <v>176</v>
      </c>
      <c r="N44" s="41" t="s">
        <v>65</v>
      </c>
      <c r="O44" s="53">
        <f>P44/E44</f>
        <v>5</v>
      </c>
      <c r="P44" s="51">
        <v>2</v>
      </c>
      <c r="Q44" s="51">
        <v>2</v>
      </c>
      <c r="R44" s="43"/>
    </row>
    <row r="45" spans="1:18" ht="12.75" customHeight="1">
      <c r="A45" s="43"/>
      <c r="B45" s="43"/>
      <c r="C45" s="51">
        <v>18</v>
      </c>
      <c r="D45" s="51">
        <v>6</v>
      </c>
      <c r="E45" s="51">
        <v>1.2</v>
      </c>
      <c r="F45" s="51" t="s">
        <v>70</v>
      </c>
      <c r="G45" s="51">
        <v>67</v>
      </c>
      <c r="H45" s="51">
        <v>0.7</v>
      </c>
      <c r="I45" s="51" t="s">
        <v>149</v>
      </c>
      <c r="J45" s="51">
        <v>24</v>
      </c>
      <c r="K45" s="51">
        <v>28</v>
      </c>
      <c r="L45" s="51">
        <v>600</v>
      </c>
      <c r="M45" s="41" t="s">
        <v>176</v>
      </c>
      <c r="N45" s="41" t="s">
        <v>65</v>
      </c>
      <c r="O45" s="53">
        <f>P45/E45</f>
        <v>5</v>
      </c>
      <c r="P45" s="51">
        <v>6</v>
      </c>
      <c r="Q45" s="51">
        <v>6</v>
      </c>
      <c r="R45" s="43"/>
    </row>
    <row r="46" spans="1:18" ht="12.75" customHeight="1">
      <c r="A46" s="43"/>
      <c r="B46" s="39" t="s">
        <v>53</v>
      </c>
      <c r="C46" s="51"/>
      <c r="D46" s="51"/>
      <c r="E46" s="43">
        <f>E45+E44+E43+E42+E41+E40+E39</f>
        <v>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f>P45+P44+P43+P42+P41+P40+P39</f>
        <v>32</v>
      </c>
      <c r="Q46" s="43">
        <f>Q45+Q44+Q43+Q42+Q41+Q40+Q39</f>
        <v>28</v>
      </c>
      <c r="R46" s="43"/>
    </row>
    <row r="47" spans="1:18" ht="12.75" customHeight="1">
      <c r="A47" s="43">
        <v>3</v>
      </c>
      <c r="B47" s="43" t="s">
        <v>73</v>
      </c>
      <c r="C47" s="51">
        <v>10</v>
      </c>
      <c r="D47" s="51">
        <v>21</v>
      </c>
      <c r="E47" s="51">
        <v>3.2</v>
      </c>
      <c r="F47" s="51" t="s">
        <v>59</v>
      </c>
      <c r="G47" s="51">
        <v>55</v>
      </c>
      <c r="H47" s="51">
        <v>0.6000000000000001</v>
      </c>
      <c r="I47" s="51" t="s">
        <v>60</v>
      </c>
      <c r="J47" s="51">
        <v>20</v>
      </c>
      <c r="K47" s="51">
        <v>24</v>
      </c>
      <c r="L47" s="51">
        <v>1420</v>
      </c>
      <c r="M47" s="41" t="s">
        <v>178</v>
      </c>
      <c r="N47" s="41" t="s">
        <v>65</v>
      </c>
      <c r="O47" s="53">
        <f>P47/E47</f>
        <v>5</v>
      </c>
      <c r="P47" s="51">
        <v>16</v>
      </c>
      <c r="Q47" s="51">
        <v>16</v>
      </c>
      <c r="R47" s="43"/>
    </row>
    <row r="48" spans="1:18" ht="12.75" customHeight="1">
      <c r="A48" s="43"/>
      <c r="B48" s="43"/>
      <c r="C48" s="51">
        <v>11</v>
      </c>
      <c r="D48" s="51">
        <v>19</v>
      </c>
      <c r="E48" s="51">
        <v>9.9</v>
      </c>
      <c r="F48" s="51" t="s">
        <v>59</v>
      </c>
      <c r="G48" s="51">
        <v>55</v>
      </c>
      <c r="H48" s="51">
        <v>0.8</v>
      </c>
      <c r="I48" s="51" t="s">
        <v>60</v>
      </c>
      <c r="J48" s="51">
        <v>19</v>
      </c>
      <c r="K48" s="51">
        <v>22</v>
      </c>
      <c r="L48" s="51">
        <v>3890</v>
      </c>
      <c r="M48" s="41" t="s">
        <v>178</v>
      </c>
      <c r="N48" s="41" t="s">
        <v>65</v>
      </c>
      <c r="O48" s="53">
        <f>P48/E48</f>
        <v>4.848484848484849</v>
      </c>
      <c r="P48" s="51">
        <v>48</v>
      </c>
      <c r="Q48" s="51">
        <v>48</v>
      </c>
      <c r="R48" s="43"/>
    </row>
    <row r="49" spans="1:18" ht="12.75" customHeight="1">
      <c r="A49" s="43"/>
      <c r="B49" s="39" t="s">
        <v>53</v>
      </c>
      <c r="C49" s="51"/>
      <c r="D49" s="51"/>
      <c r="E49" s="43">
        <f>E48+E47</f>
        <v>13.100000000000001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>
        <f>P48+P47</f>
        <v>64</v>
      </c>
      <c r="Q49" s="43">
        <f>Q48+Q47</f>
        <v>64</v>
      </c>
      <c r="R49" s="43"/>
    </row>
    <row r="50" spans="1:18" ht="12.75" customHeight="1">
      <c r="A50" s="43">
        <v>4</v>
      </c>
      <c r="B50" s="43" t="s">
        <v>75</v>
      </c>
      <c r="C50" s="51">
        <v>9</v>
      </c>
      <c r="D50" s="51">
        <v>1</v>
      </c>
      <c r="E50" s="51">
        <v>3</v>
      </c>
      <c r="F50" s="51" t="s">
        <v>59</v>
      </c>
      <c r="G50" s="51">
        <v>72</v>
      </c>
      <c r="H50" s="51">
        <v>0.4</v>
      </c>
      <c r="I50" s="51" t="s">
        <v>149</v>
      </c>
      <c r="J50" s="51">
        <v>26</v>
      </c>
      <c r="K50" s="51">
        <v>26</v>
      </c>
      <c r="L50" s="51">
        <v>1890</v>
      </c>
      <c r="M50" s="41" t="s">
        <v>178</v>
      </c>
      <c r="N50" s="41" t="s">
        <v>65</v>
      </c>
      <c r="O50" s="53">
        <f>P50/E50</f>
        <v>4.666666666666667</v>
      </c>
      <c r="P50" s="51">
        <v>14</v>
      </c>
      <c r="Q50" s="51">
        <v>14</v>
      </c>
      <c r="R50" s="43"/>
    </row>
    <row r="51" spans="1:18" ht="12.75" customHeight="1">
      <c r="A51" s="43"/>
      <c r="B51" s="43"/>
      <c r="C51" s="51">
        <v>9</v>
      </c>
      <c r="D51" s="51">
        <v>4</v>
      </c>
      <c r="E51" s="51">
        <v>1</v>
      </c>
      <c r="F51" s="51" t="s">
        <v>180</v>
      </c>
      <c r="G51" s="51">
        <v>55</v>
      </c>
      <c r="H51" s="51">
        <v>0.6000000000000001</v>
      </c>
      <c r="I51" s="51" t="s">
        <v>60</v>
      </c>
      <c r="J51" s="51">
        <v>20</v>
      </c>
      <c r="K51" s="51">
        <v>20</v>
      </c>
      <c r="L51" s="51">
        <v>1840</v>
      </c>
      <c r="M51" s="41" t="s">
        <v>178</v>
      </c>
      <c r="N51" s="41" t="s">
        <v>65</v>
      </c>
      <c r="O51" s="53">
        <f>P51/E51</f>
        <v>3</v>
      </c>
      <c r="P51" s="51">
        <v>3</v>
      </c>
      <c r="Q51" s="51">
        <v>0</v>
      </c>
      <c r="R51" s="43"/>
    </row>
    <row r="52" spans="1:18" ht="12.75" customHeight="1">
      <c r="A52" s="43"/>
      <c r="B52" s="43"/>
      <c r="C52" s="51">
        <v>9</v>
      </c>
      <c r="D52" s="51">
        <v>5</v>
      </c>
      <c r="E52" s="51">
        <v>1</v>
      </c>
      <c r="F52" s="51" t="s">
        <v>90</v>
      </c>
      <c r="G52" s="51">
        <v>72</v>
      </c>
      <c r="H52" s="51">
        <v>0.7</v>
      </c>
      <c r="I52" s="51" t="s">
        <v>149</v>
      </c>
      <c r="J52" s="51">
        <v>26</v>
      </c>
      <c r="K52" s="51">
        <v>28</v>
      </c>
      <c r="L52" s="51">
        <v>1580</v>
      </c>
      <c r="M52" s="41" t="s">
        <v>178</v>
      </c>
      <c r="N52" s="41" t="s">
        <v>65</v>
      </c>
      <c r="O52" s="53">
        <f>P52/E52</f>
        <v>4</v>
      </c>
      <c r="P52" s="51">
        <v>4</v>
      </c>
      <c r="Q52" s="51">
        <v>2</v>
      </c>
      <c r="R52" s="43"/>
    </row>
    <row r="53" spans="1:18" ht="12.75" customHeight="1">
      <c r="A53" s="43"/>
      <c r="B53" s="43"/>
      <c r="C53" s="51">
        <v>10</v>
      </c>
      <c r="D53" s="51">
        <v>1</v>
      </c>
      <c r="E53" s="51">
        <v>1.3</v>
      </c>
      <c r="F53" s="51" t="s">
        <v>59</v>
      </c>
      <c r="G53" s="51">
        <v>76</v>
      </c>
      <c r="H53" s="51">
        <v>0.30000000000000004</v>
      </c>
      <c r="I53" s="51" t="s">
        <v>149</v>
      </c>
      <c r="J53" s="51">
        <v>26</v>
      </c>
      <c r="K53" s="51">
        <v>26</v>
      </c>
      <c r="L53" s="51">
        <v>290</v>
      </c>
      <c r="M53" s="41" t="s">
        <v>178</v>
      </c>
      <c r="N53" s="41" t="s">
        <v>65</v>
      </c>
      <c r="O53" s="53">
        <f>P53/E53</f>
        <v>4.615384615384615</v>
      </c>
      <c r="P53" s="51">
        <v>6</v>
      </c>
      <c r="Q53" s="51">
        <v>6</v>
      </c>
      <c r="R53" s="43"/>
    </row>
    <row r="54" spans="1:18" ht="12.75" customHeight="1">
      <c r="A54" s="43"/>
      <c r="B54" s="39" t="s">
        <v>53</v>
      </c>
      <c r="C54" s="51"/>
      <c r="D54" s="51"/>
      <c r="E54" s="43">
        <f>E53+E52+E51+E50</f>
        <v>6.3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>
        <f>P53+P52+P51+P50</f>
        <v>27</v>
      </c>
      <c r="Q54" s="43">
        <f>Q53+Q52+Q51+Q50</f>
        <v>22</v>
      </c>
      <c r="R54" s="43"/>
    </row>
    <row r="55" spans="1:18" ht="12.75" customHeight="1">
      <c r="A55" s="43">
        <v>5</v>
      </c>
      <c r="B55" s="43" t="s">
        <v>48</v>
      </c>
      <c r="C55" s="51">
        <v>3</v>
      </c>
      <c r="D55" s="51">
        <v>18</v>
      </c>
      <c r="E55" s="51">
        <v>1</v>
      </c>
      <c r="F55" s="51" t="s">
        <v>85</v>
      </c>
      <c r="G55" s="51">
        <v>72</v>
      </c>
      <c r="H55" s="51">
        <v>0.6000000000000001</v>
      </c>
      <c r="I55" s="51" t="s">
        <v>173</v>
      </c>
      <c r="J55" s="51">
        <v>29</v>
      </c>
      <c r="K55" s="51">
        <v>32</v>
      </c>
      <c r="L55" s="51">
        <v>1380</v>
      </c>
      <c r="M55" s="41" t="s">
        <v>148</v>
      </c>
      <c r="N55" s="41" t="s">
        <v>65</v>
      </c>
      <c r="O55" s="53">
        <f>P55/E55</f>
        <v>5</v>
      </c>
      <c r="P55" s="51">
        <v>5</v>
      </c>
      <c r="Q55" s="51">
        <v>3</v>
      </c>
      <c r="R55" s="43"/>
    </row>
    <row r="56" spans="1:18" ht="12.75" customHeight="1">
      <c r="A56" s="43"/>
      <c r="B56" s="43"/>
      <c r="C56" s="51">
        <v>10</v>
      </c>
      <c r="D56" s="51">
        <v>13</v>
      </c>
      <c r="E56" s="51">
        <v>0.9</v>
      </c>
      <c r="F56" s="51" t="s">
        <v>59</v>
      </c>
      <c r="G56" s="51">
        <v>113</v>
      </c>
      <c r="H56" s="51">
        <v>0.4</v>
      </c>
      <c r="I56" s="51" t="s">
        <v>149</v>
      </c>
      <c r="J56" s="51">
        <v>32</v>
      </c>
      <c r="K56" s="51">
        <v>34</v>
      </c>
      <c r="L56" s="51">
        <v>340</v>
      </c>
      <c r="M56" s="41" t="s">
        <v>148</v>
      </c>
      <c r="N56" s="41" t="s">
        <v>65</v>
      </c>
      <c r="O56" s="53">
        <f>P56/E56</f>
        <v>5.555555555555555</v>
      </c>
      <c r="P56" s="51">
        <v>5</v>
      </c>
      <c r="Q56" s="51">
        <v>3</v>
      </c>
      <c r="R56" s="43"/>
    </row>
    <row r="57" spans="1:18" ht="12.75" customHeight="1">
      <c r="A57" s="43"/>
      <c r="B57" s="43"/>
      <c r="C57" s="51">
        <v>14</v>
      </c>
      <c r="D57" s="51">
        <v>2</v>
      </c>
      <c r="E57" s="51">
        <v>1</v>
      </c>
      <c r="F57" s="51" t="s">
        <v>55</v>
      </c>
      <c r="G57" s="51">
        <v>83</v>
      </c>
      <c r="H57" s="51">
        <v>0.7</v>
      </c>
      <c r="I57" s="51" t="s">
        <v>149</v>
      </c>
      <c r="J57" s="51">
        <v>28</v>
      </c>
      <c r="K57" s="51">
        <v>30</v>
      </c>
      <c r="L57" s="51">
        <v>4220</v>
      </c>
      <c r="M57" s="41" t="s">
        <v>148</v>
      </c>
      <c r="N57" s="41" t="s">
        <v>65</v>
      </c>
      <c r="O57" s="53">
        <f>P57/E57</f>
        <v>5</v>
      </c>
      <c r="P57" s="51">
        <v>5</v>
      </c>
      <c r="Q57" s="51">
        <v>3</v>
      </c>
      <c r="R57" s="43"/>
    </row>
    <row r="58" spans="1:18" ht="12.75" customHeight="1">
      <c r="A58" s="43"/>
      <c r="B58" s="43"/>
      <c r="C58" s="51">
        <v>15</v>
      </c>
      <c r="D58" s="51">
        <v>3</v>
      </c>
      <c r="E58" s="51">
        <v>0.5</v>
      </c>
      <c r="F58" s="51" t="s">
        <v>59</v>
      </c>
      <c r="G58" s="51">
        <v>93</v>
      </c>
      <c r="H58" s="51">
        <v>0.7</v>
      </c>
      <c r="I58" s="51" t="s">
        <v>60</v>
      </c>
      <c r="J58" s="51">
        <v>28</v>
      </c>
      <c r="K58" s="51">
        <v>30</v>
      </c>
      <c r="L58" s="51">
        <v>6600</v>
      </c>
      <c r="M58" s="41" t="s">
        <v>148</v>
      </c>
      <c r="N58" s="41" t="s">
        <v>65</v>
      </c>
      <c r="O58" s="53">
        <f>P58/E58</f>
        <v>6</v>
      </c>
      <c r="P58" s="51">
        <v>3</v>
      </c>
      <c r="Q58" s="51">
        <v>2</v>
      </c>
      <c r="R58" s="43"/>
    </row>
    <row r="59" spans="1:18" ht="12.75" customHeight="1">
      <c r="A59" s="43"/>
      <c r="B59" s="43"/>
      <c r="C59" s="51">
        <v>15</v>
      </c>
      <c r="D59" s="51">
        <v>9</v>
      </c>
      <c r="E59" s="51">
        <v>1.5</v>
      </c>
      <c r="F59" s="51" t="s">
        <v>137</v>
      </c>
      <c r="G59" s="51">
        <v>91</v>
      </c>
      <c r="H59" s="51">
        <v>0.6000000000000001</v>
      </c>
      <c r="I59" s="51">
        <v>1</v>
      </c>
      <c r="J59" s="51">
        <v>28</v>
      </c>
      <c r="K59" s="51">
        <v>30</v>
      </c>
      <c r="L59" s="51">
        <v>6380</v>
      </c>
      <c r="M59" s="41" t="s">
        <v>148</v>
      </c>
      <c r="N59" s="41" t="s">
        <v>65</v>
      </c>
      <c r="O59" s="53">
        <f>P59/E59</f>
        <v>5.333333333333333</v>
      </c>
      <c r="P59" s="51">
        <v>8</v>
      </c>
      <c r="Q59" s="51">
        <v>7</v>
      </c>
      <c r="R59" s="43"/>
    </row>
    <row r="60" spans="1:18" ht="12.75" customHeight="1">
      <c r="A60" s="43"/>
      <c r="B60" s="43"/>
      <c r="C60" s="51">
        <v>16</v>
      </c>
      <c r="D60" s="51">
        <v>11</v>
      </c>
      <c r="E60" s="51">
        <v>1.2</v>
      </c>
      <c r="F60" s="51" t="s">
        <v>55</v>
      </c>
      <c r="G60" s="51">
        <v>62</v>
      </c>
      <c r="H60" s="51">
        <v>0.7</v>
      </c>
      <c r="I60" s="51" t="s">
        <v>50</v>
      </c>
      <c r="J60" s="51">
        <v>25</v>
      </c>
      <c r="K60" s="51">
        <v>26</v>
      </c>
      <c r="L60" s="51">
        <v>1220</v>
      </c>
      <c r="M60" s="41" t="s">
        <v>148</v>
      </c>
      <c r="N60" s="41" t="s">
        <v>65</v>
      </c>
      <c r="O60" s="53">
        <f>P60/E60</f>
        <v>5</v>
      </c>
      <c r="P60" s="51">
        <v>6</v>
      </c>
      <c r="Q60" s="51">
        <v>4</v>
      </c>
      <c r="R60" s="43"/>
    </row>
    <row r="61" spans="1:18" ht="12.75" customHeight="1">
      <c r="A61" s="43"/>
      <c r="B61" s="43"/>
      <c r="C61" s="51">
        <v>16</v>
      </c>
      <c r="D61" s="51">
        <v>3</v>
      </c>
      <c r="E61" s="51">
        <v>0.5</v>
      </c>
      <c r="F61" s="51" t="s">
        <v>99</v>
      </c>
      <c r="G61" s="51">
        <v>52</v>
      </c>
      <c r="H61" s="51">
        <v>0.7</v>
      </c>
      <c r="I61" s="51" t="s">
        <v>56</v>
      </c>
      <c r="J61" s="51">
        <v>20</v>
      </c>
      <c r="K61" s="51">
        <v>22</v>
      </c>
      <c r="L61" s="51">
        <v>320</v>
      </c>
      <c r="M61" s="41" t="s">
        <v>148</v>
      </c>
      <c r="N61" s="41" t="s">
        <v>65</v>
      </c>
      <c r="O61" s="53">
        <f>P61/E61</f>
        <v>6</v>
      </c>
      <c r="P61" s="51">
        <v>3</v>
      </c>
      <c r="Q61" s="51">
        <v>2</v>
      </c>
      <c r="R61" s="43"/>
    </row>
    <row r="62" spans="1:18" ht="12.75" customHeight="1">
      <c r="A62" s="43"/>
      <c r="B62" s="43"/>
      <c r="C62" s="51">
        <v>17</v>
      </c>
      <c r="D62" s="51">
        <v>10</v>
      </c>
      <c r="E62" s="51">
        <v>1</v>
      </c>
      <c r="F62" s="51" t="s">
        <v>181</v>
      </c>
      <c r="G62" s="51">
        <v>62</v>
      </c>
      <c r="H62" s="51">
        <v>0.8</v>
      </c>
      <c r="I62" s="51" t="s">
        <v>56</v>
      </c>
      <c r="J62" s="51">
        <v>22</v>
      </c>
      <c r="K62" s="51">
        <v>22</v>
      </c>
      <c r="L62" s="51">
        <v>920</v>
      </c>
      <c r="M62" s="41" t="s">
        <v>148</v>
      </c>
      <c r="N62" s="41" t="s">
        <v>65</v>
      </c>
      <c r="O62" s="53">
        <f>P62/E62</f>
        <v>5</v>
      </c>
      <c r="P62" s="51">
        <v>5</v>
      </c>
      <c r="Q62" s="51">
        <v>3</v>
      </c>
      <c r="R62" s="43"/>
    </row>
    <row r="63" spans="1:18" ht="12.75" customHeight="1">
      <c r="A63" s="43"/>
      <c r="B63" s="43"/>
      <c r="C63" s="51">
        <v>17</v>
      </c>
      <c r="D63" s="51">
        <v>11</v>
      </c>
      <c r="E63" s="51">
        <v>1.5</v>
      </c>
      <c r="F63" s="51" t="s">
        <v>182</v>
      </c>
      <c r="G63" s="51">
        <v>57</v>
      </c>
      <c r="H63" s="51">
        <v>0.7</v>
      </c>
      <c r="I63" s="51" t="s">
        <v>50</v>
      </c>
      <c r="J63" s="51">
        <v>24</v>
      </c>
      <c r="K63" s="51">
        <v>24</v>
      </c>
      <c r="L63" s="51">
        <v>1840</v>
      </c>
      <c r="M63" s="41" t="s">
        <v>148</v>
      </c>
      <c r="N63" s="41" t="s">
        <v>65</v>
      </c>
      <c r="O63" s="53">
        <f>P63/E63</f>
        <v>5.333333333333333</v>
      </c>
      <c r="P63" s="51">
        <v>8</v>
      </c>
      <c r="Q63" s="51">
        <v>7</v>
      </c>
      <c r="R63" s="43"/>
    </row>
    <row r="64" spans="1:18" ht="12.75" customHeight="1">
      <c r="A64" s="43"/>
      <c r="B64" s="43"/>
      <c r="C64" s="51">
        <v>17</v>
      </c>
      <c r="D64" s="51">
        <v>9</v>
      </c>
      <c r="E64" s="51">
        <v>2</v>
      </c>
      <c r="F64" s="51" t="s">
        <v>182</v>
      </c>
      <c r="G64" s="51">
        <v>52</v>
      </c>
      <c r="H64" s="51">
        <v>0.7</v>
      </c>
      <c r="I64" s="51" t="s">
        <v>56</v>
      </c>
      <c r="J64" s="51">
        <v>19</v>
      </c>
      <c r="K64" s="51">
        <v>20</v>
      </c>
      <c r="L64" s="51">
        <v>1410</v>
      </c>
      <c r="M64" s="41" t="s">
        <v>148</v>
      </c>
      <c r="N64" s="41" t="s">
        <v>65</v>
      </c>
      <c r="O64" s="53">
        <f>P64/E64</f>
        <v>5</v>
      </c>
      <c r="P64" s="51">
        <v>10</v>
      </c>
      <c r="Q64" s="51">
        <v>6</v>
      </c>
      <c r="R64" s="43"/>
    </row>
    <row r="65" spans="1:18" ht="12.75" customHeight="1">
      <c r="A65" s="43"/>
      <c r="B65" s="43"/>
      <c r="C65" s="51">
        <v>20</v>
      </c>
      <c r="D65" s="51">
        <v>20</v>
      </c>
      <c r="E65" s="51">
        <v>1</v>
      </c>
      <c r="F65" s="51" t="s">
        <v>183</v>
      </c>
      <c r="G65" s="51">
        <v>40</v>
      </c>
      <c r="H65" s="51">
        <v>0.75</v>
      </c>
      <c r="I65" s="51">
        <v>2</v>
      </c>
      <c r="J65" s="51">
        <v>11</v>
      </c>
      <c r="K65" s="51">
        <v>14</v>
      </c>
      <c r="L65" s="51">
        <v>270</v>
      </c>
      <c r="M65" s="41" t="s">
        <v>148</v>
      </c>
      <c r="N65" s="41" t="s">
        <v>65</v>
      </c>
      <c r="O65" s="53">
        <f>P65/E65</f>
        <v>5</v>
      </c>
      <c r="P65" s="51">
        <v>5</v>
      </c>
      <c r="Q65" s="51">
        <v>3</v>
      </c>
      <c r="R65" s="43"/>
    </row>
    <row r="66" spans="1:18" ht="12.75" customHeight="1">
      <c r="A66" s="43"/>
      <c r="B66" s="43"/>
      <c r="C66" s="51">
        <v>21</v>
      </c>
      <c r="D66" s="51">
        <v>1</v>
      </c>
      <c r="E66" s="51">
        <v>0.8</v>
      </c>
      <c r="F66" s="51" t="s">
        <v>59</v>
      </c>
      <c r="G66" s="51">
        <v>62</v>
      </c>
      <c r="H66" s="51">
        <v>0.8</v>
      </c>
      <c r="I66" s="51" t="s">
        <v>50</v>
      </c>
      <c r="J66" s="51">
        <v>25</v>
      </c>
      <c r="K66" s="51">
        <v>24</v>
      </c>
      <c r="L66" s="51">
        <v>870</v>
      </c>
      <c r="M66" s="41" t="s">
        <v>148</v>
      </c>
      <c r="N66" s="41" t="s">
        <v>65</v>
      </c>
      <c r="O66" s="53">
        <f>P66/E66</f>
        <v>5</v>
      </c>
      <c r="P66" s="51">
        <v>4</v>
      </c>
      <c r="Q66" s="51">
        <v>2</v>
      </c>
      <c r="R66" s="43"/>
    </row>
    <row r="67" spans="1:18" ht="12.75" customHeight="1">
      <c r="A67" s="43"/>
      <c r="B67" s="43"/>
      <c r="C67" s="51">
        <v>21</v>
      </c>
      <c r="D67" s="51">
        <v>2</v>
      </c>
      <c r="E67" s="51">
        <v>1</v>
      </c>
      <c r="F67" s="51" t="s">
        <v>84</v>
      </c>
      <c r="G67" s="51">
        <v>62</v>
      </c>
      <c r="H67" s="51">
        <v>0.75</v>
      </c>
      <c r="I67" s="51" t="s">
        <v>56</v>
      </c>
      <c r="J67" s="51">
        <v>24</v>
      </c>
      <c r="K67" s="51">
        <v>24</v>
      </c>
      <c r="L67" s="51">
        <v>1140</v>
      </c>
      <c r="M67" s="41" t="s">
        <v>148</v>
      </c>
      <c r="N67" s="41" t="s">
        <v>65</v>
      </c>
      <c r="O67" s="53">
        <f>P67/E67</f>
        <v>5</v>
      </c>
      <c r="P67" s="51">
        <v>5</v>
      </c>
      <c r="Q67" s="51">
        <v>3</v>
      </c>
      <c r="R67" s="43"/>
    </row>
    <row r="68" spans="1:18" ht="12.75" customHeight="1">
      <c r="A68" s="43"/>
      <c r="B68" s="43"/>
      <c r="C68" s="51">
        <v>22</v>
      </c>
      <c r="D68" s="51">
        <v>7</v>
      </c>
      <c r="E68" s="51">
        <v>1.5</v>
      </c>
      <c r="F68" s="51" t="s">
        <v>134</v>
      </c>
      <c r="G68" s="51">
        <v>77</v>
      </c>
      <c r="H68" s="51">
        <v>0.7</v>
      </c>
      <c r="I68" s="51" t="s">
        <v>50</v>
      </c>
      <c r="J68" s="51">
        <v>30</v>
      </c>
      <c r="K68" s="51">
        <v>32</v>
      </c>
      <c r="L68" s="51">
        <v>4890</v>
      </c>
      <c r="M68" s="41" t="s">
        <v>148</v>
      </c>
      <c r="N68" s="41" t="s">
        <v>65</v>
      </c>
      <c r="O68" s="53">
        <f>P68/E68</f>
        <v>4.666666666666667</v>
      </c>
      <c r="P68" s="51">
        <v>7</v>
      </c>
      <c r="Q68" s="51">
        <v>4</v>
      </c>
      <c r="R68" s="43"/>
    </row>
    <row r="69" spans="1:18" ht="12.75" customHeight="1">
      <c r="A69" s="43"/>
      <c r="B69" s="43"/>
      <c r="C69" s="51">
        <v>24</v>
      </c>
      <c r="D69" s="51">
        <v>1</v>
      </c>
      <c r="E69" s="51">
        <v>1</v>
      </c>
      <c r="F69" s="51" t="s">
        <v>55</v>
      </c>
      <c r="G69" s="51">
        <v>49</v>
      </c>
      <c r="H69" s="51">
        <v>0.8</v>
      </c>
      <c r="I69" s="51" t="s">
        <v>56</v>
      </c>
      <c r="J69" s="51">
        <v>21</v>
      </c>
      <c r="K69" s="51">
        <v>18</v>
      </c>
      <c r="L69" s="51">
        <v>870</v>
      </c>
      <c r="M69" s="41" t="s">
        <v>148</v>
      </c>
      <c r="N69" s="41" t="s">
        <v>65</v>
      </c>
      <c r="O69" s="53">
        <f>P69/E69</f>
        <v>5</v>
      </c>
      <c r="P69" s="51">
        <v>5</v>
      </c>
      <c r="Q69" s="51">
        <v>3</v>
      </c>
      <c r="R69" s="43"/>
    </row>
    <row r="70" spans="1:18" ht="12.75" customHeight="1">
      <c r="A70" s="43"/>
      <c r="B70" s="43"/>
      <c r="C70" s="51">
        <v>24</v>
      </c>
      <c r="D70" s="51">
        <v>3</v>
      </c>
      <c r="E70" s="51">
        <v>1</v>
      </c>
      <c r="F70" s="51" t="s">
        <v>55</v>
      </c>
      <c r="G70" s="51">
        <v>49</v>
      </c>
      <c r="H70" s="51">
        <v>0.8</v>
      </c>
      <c r="I70" s="51" t="s">
        <v>56</v>
      </c>
      <c r="J70" s="51">
        <v>22</v>
      </c>
      <c r="K70" s="51">
        <v>20</v>
      </c>
      <c r="L70" s="51">
        <v>2860</v>
      </c>
      <c r="M70" s="41" t="s">
        <v>148</v>
      </c>
      <c r="N70" s="41" t="s">
        <v>65</v>
      </c>
      <c r="O70" s="53">
        <f>P70/E70</f>
        <v>5</v>
      </c>
      <c r="P70" s="51">
        <v>5</v>
      </c>
      <c r="Q70" s="51">
        <v>3</v>
      </c>
      <c r="R70" s="43"/>
    </row>
    <row r="71" spans="1:18" ht="12.75" customHeight="1">
      <c r="A71" s="43"/>
      <c r="B71" s="43"/>
      <c r="C71" s="51">
        <v>24</v>
      </c>
      <c r="D71" s="51">
        <v>9</v>
      </c>
      <c r="E71" s="51">
        <v>0.6000000000000001</v>
      </c>
      <c r="F71" s="51" t="s">
        <v>184</v>
      </c>
      <c r="G71" s="51">
        <v>39</v>
      </c>
      <c r="H71" s="51">
        <v>0.8</v>
      </c>
      <c r="I71" s="51" t="s">
        <v>56</v>
      </c>
      <c r="J71" s="51">
        <v>13</v>
      </c>
      <c r="K71" s="51">
        <v>10</v>
      </c>
      <c r="L71" s="51">
        <v>640</v>
      </c>
      <c r="M71" s="41" t="s">
        <v>148</v>
      </c>
      <c r="N71" s="41" t="s">
        <v>65</v>
      </c>
      <c r="O71" s="53">
        <f>P71/E71</f>
        <v>4.999999999999999</v>
      </c>
      <c r="P71" s="51">
        <v>3</v>
      </c>
      <c r="Q71" s="51">
        <v>2</v>
      </c>
      <c r="R71" s="43"/>
    </row>
    <row r="72" spans="1:18" ht="12.75" customHeight="1">
      <c r="A72" s="43"/>
      <c r="B72" s="43"/>
      <c r="C72" s="51">
        <v>27</v>
      </c>
      <c r="D72" s="51">
        <v>30</v>
      </c>
      <c r="E72" s="51">
        <v>1</v>
      </c>
      <c r="F72" s="51" t="s">
        <v>99</v>
      </c>
      <c r="G72" s="51">
        <v>58</v>
      </c>
      <c r="H72" s="51">
        <v>0.8</v>
      </c>
      <c r="I72" s="51" t="s">
        <v>50</v>
      </c>
      <c r="J72" s="51">
        <v>24</v>
      </c>
      <c r="K72" s="51">
        <v>28</v>
      </c>
      <c r="L72" s="51">
        <v>3420</v>
      </c>
      <c r="M72" s="41" t="s">
        <v>148</v>
      </c>
      <c r="N72" s="41" t="s">
        <v>65</v>
      </c>
      <c r="O72" s="53">
        <f>P72/E72</f>
        <v>5</v>
      </c>
      <c r="P72" s="51">
        <v>5</v>
      </c>
      <c r="Q72" s="51">
        <v>3</v>
      </c>
      <c r="R72" s="43"/>
    </row>
    <row r="73" spans="1:18" ht="12.75" customHeight="1">
      <c r="A73" s="43"/>
      <c r="B73" s="43"/>
      <c r="C73" s="51">
        <v>34</v>
      </c>
      <c r="D73" s="51">
        <v>23</v>
      </c>
      <c r="E73" s="51">
        <v>1</v>
      </c>
      <c r="F73" s="51" t="s">
        <v>59</v>
      </c>
      <c r="G73" s="51">
        <v>55</v>
      </c>
      <c r="H73" s="51">
        <v>0.85</v>
      </c>
      <c r="I73" s="51" t="s">
        <v>50</v>
      </c>
      <c r="J73" s="51">
        <v>27</v>
      </c>
      <c r="K73" s="51">
        <v>26</v>
      </c>
      <c r="L73" s="51">
        <v>2740</v>
      </c>
      <c r="M73" s="41" t="s">
        <v>148</v>
      </c>
      <c r="N73" s="41" t="s">
        <v>65</v>
      </c>
      <c r="O73" s="53">
        <f>P73/E73</f>
        <v>5</v>
      </c>
      <c r="P73" s="51">
        <v>5</v>
      </c>
      <c r="Q73" s="51">
        <v>3</v>
      </c>
      <c r="R73" s="43"/>
    </row>
    <row r="74" spans="1:18" ht="12.75" customHeight="1">
      <c r="A74" s="43"/>
      <c r="B74" s="43"/>
      <c r="C74" s="51">
        <v>43</v>
      </c>
      <c r="D74" s="51">
        <v>2</v>
      </c>
      <c r="E74" s="51">
        <v>1</v>
      </c>
      <c r="F74" s="51" t="s">
        <v>59</v>
      </c>
      <c r="G74" s="51">
        <v>31</v>
      </c>
      <c r="H74" s="51">
        <v>0.7</v>
      </c>
      <c r="I74" s="51" t="s">
        <v>50</v>
      </c>
      <c r="J74" s="51">
        <v>15</v>
      </c>
      <c r="K74" s="51">
        <v>20</v>
      </c>
      <c r="L74" s="51">
        <v>2200</v>
      </c>
      <c r="M74" s="41" t="s">
        <v>148</v>
      </c>
      <c r="N74" s="41" t="s">
        <v>65</v>
      </c>
      <c r="O74" s="53">
        <f>P74/E74</f>
        <v>5</v>
      </c>
      <c r="P74" s="51">
        <v>5</v>
      </c>
      <c r="Q74" s="51">
        <v>3</v>
      </c>
      <c r="R74" s="43"/>
    </row>
    <row r="75" spans="1:18" ht="12.75" customHeight="1">
      <c r="A75" s="43"/>
      <c r="B75" s="39" t="s">
        <v>53</v>
      </c>
      <c r="C75" s="51"/>
      <c r="D75" s="51"/>
      <c r="E75" s="43">
        <f>E74+E73+E72+E71+E70+E69+E68+E67+E66+E65+E64+E63+E62+E61+E60+E59+E58+E57+E56+E55</f>
        <v>21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>
        <f>P74+P73+P72+P71+P70+P69+P68+P67+P66+P65+P64+P63+P62+P61+P60+P59+P58+P57+P56+P55</f>
        <v>107</v>
      </c>
      <c r="Q75" s="43">
        <f>Q74+Q73+Q72+Q71+Q70+Q69+Q68+Q67+Q66+Q65+Q64+Q63+Q62+Q61+Q60+Q59+Q58+Q57+Q56+Q55</f>
        <v>69</v>
      </c>
      <c r="R75" s="43"/>
    </row>
    <row r="76" spans="1:18" ht="12.75" customHeight="1">
      <c r="A76" s="43">
        <v>6</v>
      </c>
      <c r="B76" s="43" t="s">
        <v>63</v>
      </c>
      <c r="C76" s="51">
        <v>7</v>
      </c>
      <c r="D76" s="51">
        <v>1</v>
      </c>
      <c r="E76" s="51">
        <v>1</v>
      </c>
      <c r="F76" s="51" t="s">
        <v>66</v>
      </c>
      <c r="G76" s="51">
        <v>66</v>
      </c>
      <c r="H76" s="51">
        <v>0.6000000000000001</v>
      </c>
      <c r="I76" s="51" t="s">
        <v>149</v>
      </c>
      <c r="J76" s="51">
        <v>24</v>
      </c>
      <c r="K76" s="51">
        <v>32</v>
      </c>
      <c r="L76" s="51">
        <v>490</v>
      </c>
      <c r="M76" s="41" t="s">
        <v>148</v>
      </c>
      <c r="N76" s="41" t="s">
        <v>65</v>
      </c>
      <c r="O76" s="53">
        <f>P76/E76</f>
        <v>5</v>
      </c>
      <c r="P76" s="51">
        <v>5</v>
      </c>
      <c r="Q76" s="51">
        <v>0</v>
      </c>
      <c r="R76" s="43"/>
    </row>
    <row r="77" spans="1:18" ht="12.75" customHeight="1">
      <c r="A77" s="43"/>
      <c r="B77" s="43"/>
      <c r="C77" s="51">
        <v>7</v>
      </c>
      <c r="D77" s="51">
        <v>2</v>
      </c>
      <c r="E77" s="51">
        <v>3.8</v>
      </c>
      <c r="F77" s="51" t="s">
        <v>116</v>
      </c>
      <c r="G77" s="51">
        <v>78</v>
      </c>
      <c r="H77" s="51">
        <v>0.6000000000000001</v>
      </c>
      <c r="I77" s="51" t="s">
        <v>149</v>
      </c>
      <c r="J77" s="51">
        <v>28</v>
      </c>
      <c r="K77" s="51">
        <v>36</v>
      </c>
      <c r="L77" s="51">
        <v>4320</v>
      </c>
      <c r="M77" s="41" t="s">
        <v>148</v>
      </c>
      <c r="N77" s="41" t="s">
        <v>65</v>
      </c>
      <c r="O77" s="53">
        <f>P77/E77</f>
        <v>5</v>
      </c>
      <c r="P77" s="51">
        <v>19</v>
      </c>
      <c r="Q77" s="51">
        <v>14</v>
      </c>
      <c r="R77" s="43"/>
    </row>
    <row r="78" spans="1:18" ht="12.75" customHeight="1">
      <c r="A78" s="43"/>
      <c r="B78" s="43"/>
      <c r="C78" s="51">
        <v>8</v>
      </c>
      <c r="D78" s="51">
        <v>6</v>
      </c>
      <c r="E78" s="51">
        <v>1.5</v>
      </c>
      <c r="F78" s="51" t="s">
        <v>59</v>
      </c>
      <c r="G78" s="51">
        <v>93</v>
      </c>
      <c r="H78" s="51">
        <v>0.5</v>
      </c>
      <c r="I78" s="51" t="s">
        <v>149</v>
      </c>
      <c r="J78" s="51">
        <v>29</v>
      </c>
      <c r="K78" s="51">
        <v>36</v>
      </c>
      <c r="L78" s="51">
        <v>650</v>
      </c>
      <c r="M78" s="41" t="s">
        <v>148</v>
      </c>
      <c r="N78" s="41" t="s">
        <v>65</v>
      </c>
      <c r="O78" s="53">
        <f>P78/E78</f>
        <v>5.333333333333333</v>
      </c>
      <c r="P78" s="51">
        <v>8</v>
      </c>
      <c r="Q78" s="51">
        <v>8</v>
      </c>
      <c r="R78" s="43"/>
    </row>
    <row r="79" spans="1:18" ht="12.75" customHeight="1">
      <c r="A79" s="43"/>
      <c r="B79" s="43"/>
      <c r="C79" s="51">
        <v>8</v>
      </c>
      <c r="D79" s="51">
        <v>7</v>
      </c>
      <c r="E79" s="51">
        <v>1.8</v>
      </c>
      <c r="F79" s="51" t="s">
        <v>59</v>
      </c>
      <c r="G79" s="51">
        <v>78</v>
      </c>
      <c r="H79" s="51">
        <v>0.75</v>
      </c>
      <c r="I79" s="51" t="s">
        <v>149</v>
      </c>
      <c r="J79" s="51">
        <v>26</v>
      </c>
      <c r="K79" s="51">
        <v>36</v>
      </c>
      <c r="L79" s="51">
        <v>3670</v>
      </c>
      <c r="M79" s="41" t="s">
        <v>148</v>
      </c>
      <c r="N79" s="41" t="s">
        <v>65</v>
      </c>
      <c r="O79" s="53">
        <f>P79/E79</f>
        <v>4.444444444444445</v>
      </c>
      <c r="P79" s="51">
        <v>8</v>
      </c>
      <c r="Q79" s="51">
        <v>8</v>
      </c>
      <c r="R79" s="43"/>
    </row>
    <row r="80" spans="1:18" ht="12.75" customHeight="1">
      <c r="A80" s="43"/>
      <c r="B80" s="39" t="s">
        <v>53</v>
      </c>
      <c r="C80" s="51"/>
      <c r="D80" s="51"/>
      <c r="E80" s="43">
        <f>E79+E78+E77+E76</f>
        <v>8.1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>
        <f>P79+P78+P77+P76</f>
        <v>40</v>
      </c>
      <c r="Q80" s="43">
        <f>Q79+Q78+Q77+Q76</f>
        <v>30</v>
      </c>
      <c r="R80" s="43"/>
    </row>
    <row r="81" spans="1:18" ht="12.75" customHeight="1">
      <c r="A81" s="93"/>
      <c r="B81" s="45" t="s">
        <v>58</v>
      </c>
      <c r="C81" s="61"/>
      <c r="D81" s="47"/>
      <c r="E81" s="62">
        <f>E80+E75+E54+E49+E46+E38</f>
        <v>55.9</v>
      </c>
      <c r="F81" s="63"/>
      <c r="G81" s="47"/>
      <c r="H81" s="47"/>
      <c r="I81" s="47"/>
      <c r="J81" s="47"/>
      <c r="K81" s="47"/>
      <c r="L81" s="47"/>
      <c r="M81" s="47"/>
      <c r="N81" s="47" t="s">
        <v>65</v>
      </c>
      <c r="O81" s="94"/>
      <c r="P81" s="95">
        <f>P80+P75+P54+P49+P46+P38</f>
        <v>277</v>
      </c>
      <c r="Q81" s="95">
        <f>Q80+Q75+Q54+Q49+Q46+Q38</f>
        <v>213</v>
      </c>
      <c r="R81" s="96"/>
    </row>
    <row r="84" spans="1:18" ht="14.25" customHeight="1">
      <c r="A84" s="54"/>
      <c r="E84" s="2"/>
      <c r="F84" s="2" t="s">
        <v>130</v>
      </c>
      <c r="G84" s="2"/>
      <c r="H84" s="2"/>
      <c r="I84" s="2"/>
      <c r="J84" s="2"/>
      <c r="K84" s="2"/>
      <c r="L84" s="2"/>
      <c r="M84" s="2"/>
      <c r="N84" s="2"/>
      <c r="O84" s="99"/>
      <c r="P84" s="99"/>
      <c r="Q84" s="99"/>
      <c r="R84" s="54"/>
    </row>
    <row r="85" spans="1:18" ht="11.25" customHeight="1">
      <c r="A85" s="54"/>
      <c r="B85" s="70" t="s">
        <v>174</v>
      </c>
      <c r="O85" s="99"/>
      <c r="P85" s="99"/>
      <c r="Q85" s="99"/>
      <c r="R85" s="54"/>
    </row>
    <row r="86" spans="1:18" ht="11.25" customHeight="1">
      <c r="A86" s="54"/>
      <c r="B86" s="70" t="s">
        <v>105</v>
      </c>
      <c r="D86" s="111"/>
      <c r="E86" s="111"/>
      <c r="F86" s="111"/>
      <c r="O86" s="99"/>
      <c r="P86" s="99"/>
      <c r="Q86" s="99"/>
      <c r="R86" s="54"/>
    </row>
    <row r="87" spans="1:18" ht="11.25" customHeight="1">
      <c r="A87" s="54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54"/>
    </row>
    <row r="88" spans="1:18" ht="11.25" customHeight="1">
      <c r="A88" s="54"/>
      <c r="O88" s="99"/>
      <c r="P88" s="99"/>
      <c r="Q88" s="99"/>
      <c r="R88" s="54"/>
    </row>
    <row r="89" spans="1:18" ht="11.25" customHeight="1">
      <c r="A89" s="54"/>
      <c r="O89" s="99"/>
      <c r="P89" s="99"/>
      <c r="Q89" s="99"/>
      <c r="R89" s="54"/>
    </row>
    <row r="90" spans="15:18" ht="11.25" customHeight="1">
      <c r="O90" s="99"/>
      <c r="P90" s="99"/>
      <c r="Q90" s="99"/>
      <c r="R90" s="54"/>
    </row>
    <row r="91" spans="1:18" ht="11.25" customHeight="1">
      <c r="A91" s="64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54"/>
    </row>
    <row r="92" spans="1:18" ht="11.25" customHeight="1">
      <c r="A92" s="6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54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8:R8"/>
    <mergeCell ref="A9:R9"/>
  </mergeCells>
  <printOptions/>
  <pageMargins left="0.28125" right="0.1375" top="0.7875" bottom="0.52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44"/>
  <sheetViews>
    <sheetView workbookViewId="0" topLeftCell="A13">
      <selection activeCell="H39" sqref="H39"/>
    </sheetView>
  </sheetViews>
  <sheetFormatPr defaultColWidth="9.00390625" defaultRowHeight="12.75" customHeight="1"/>
  <cols>
    <col min="1" max="1" width="3.003906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3.75390625" style="1" customWidth="1"/>
    <col min="7" max="7" width="6.00390625" style="1" customWidth="1"/>
    <col min="8" max="8" width="6.625" style="1" customWidth="1"/>
    <col min="9" max="9" width="6.25390625" style="1" customWidth="1"/>
    <col min="10" max="10" width="6.375" style="1" customWidth="1"/>
    <col min="11" max="11" width="6.875" style="1" customWidth="1"/>
    <col min="12" max="12" width="6.25390625" style="1" customWidth="1"/>
    <col min="13" max="13" width="12.8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4.00390625" style="1" customWidth="1"/>
    <col min="19" max="16384" width="9.125" style="1" customWidth="1"/>
  </cols>
  <sheetData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175</v>
      </c>
      <c r="Q5" s="3"/>
      <c r="R5" s="3"/>
    </row>
    <row r="6" spans="12:18" ht="15" customHeight="1">
      <c r="L6" s="5"/>
      <c r="M6" s="2"/>
      <c r="N6" s="2"/>
      <c r="O6" s="2"/>
      <c r="P6" s="112"/>
      <c r="Q6" s="112"/>
      <c r="R6" s="112"/>
    </row>
    <row r="7" spans="12:18" ht="15" customHeight="1">
      <c r="L7" s="5"/>
      <c r="M7" s="2"/>
      <c r="N7" s="2"/>
      <c r="O7" s="2"/>
      <c r="P7" s="112"/>
      <c r="Q7" s="112"/>
      <c r="R7" s="112"/>
    </row>
    <row r="8" spans="1:18" ht="27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.75" customHeight="1">
      <c r="A9" s="7" t="s">
        <v>155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13.5" customHeight="1"/>
    <row r="11" spans="1:18" ht="13.5" customHeight="1">
      <c r="A11" s="8"/>
      <c r="B11" s="8"/>
      <c r="C11" s="9" t="s">
        <v>6</v>
      </c>
      <c r="D11" s="8" t="s">
        <v>6</v>
      </c>
      <c r="E11" s="8" t="s">
        <v>7</v>
      </c>
      <c r="F11" s="10" t="s">
        <v>8</v>
      </c>
      <c r="G11" s="11"/>
      <c r="H11" s="11"/>
      <c r="I11" s="11"/>
      <c r="J11" s="11"/>
      <c r="K11" s="12"/>
      <c r="L11" s="13" t="s">
        <v>9</v>
      </c>
      <c r="M11" s="13" t="s">
        <v>10</v>
      </c>
      <c r="N11" s="14" t="s">
        <v>11</v>
      </c>
      <c r="O11" s="9"/>
      <c r="P11" s="15" t="s">
        <v>12</v>
      </c>
      <c r="Q11" s="16"/>
      <c r="R11" s="14" t="s">
        <v>13</v>
      </c>
    </row>
    <row r="12" spans="1:18" ht="14.25" customHeight="1">
      <c r="A12" s="17" t="s">
        <v>14</v>
      </c>
      <c r="B12" s="17" t="s">
        <v>15</v>
      </c>
      <c r="C12" s="18" t="s">
        <v>16</v>
      </c>
      <c r="D12" s="17" t="s">
        <v>17</v>
      </c>
      <c r="E12" s="17" t="s">
        <v>18</v>
      </c>
      <c r="F12" s="19" t="s">
        <v>19</v>
      </c>
      <c r="G12" s="20"/>
      <c r="H12" s="20"/>
      <c r="I12" s="20"/>
      <c r="J12" s="20"/>
      <c r="K12" s="21"/>
      <c r="L12" s="22" t="s">
        <v>20</v>
      </c>
      <c r="M12" s="22" t="s">
        <v>21</v>
      </c>
      <c r="N12" s="23" t="s">
        <v>22</v>
      </c>
      <c r="O12" s="24"/>
      <c r="P12" s="25" t="s">
        <v>23</v>
      </c>
      <c r="Q12" s="26"/>
      <c r="R12" s="23" t="s">
        <v>24</v>
      </c>
    </row>
    <row r="13" spans="1:18" ht="13.5" customHeight="1">
      <c r="A13" s="17" t="s">
        <v>25</v>
      </c>
      <c r="B13" s="17"/>
      <c r="C13" s="18"/>
      <c r="D13" s="17"/>
      <c r="E13" s="17"/>
      <c r="F13" s="17" t="s">
        <v>26</v>
      </c>
      <c r="G13" s="27" t="s">
        <v>27</v>
      </c>
      <c r="H13" s="17" t="s">
        <v>28</v>
      </c>
      <c r="I13" s="27" t="s">
        <v>29</v>
      </c>
      <c r="J13" s="17" t="s">
        <v>30</v>
      </c>
      <c r="K13" s="8" t="s">
        <v>31</v>
      </c>
      <c r="L13" s="22" t="s">
        <v>32</v>
      </c>
      <c r="M13" s="22" t="s">
        <v>33</v>
      </c>
      <c r="N13" s="17" t="s">
        <v>34</v>
      </c>
      <c r="O13" s="16" t="s">
        <v>35</v>
      </c>
      <c r="P13" s="14" t="s">
        <v>36</v>
      </c>
      <c r="Q13" s="14" t="s">
        <v>37</v>
      </c>
      <c r="R13" s="23" t="s">
        <v>38</v>
      </c>
    </row>
    <row r="14" spans="1:18" ht="14.25" customHeight="1">
      <c r="A14" s="28"/>
      <c r="B14" s="28"/>
      <c r="C14" s="24"/>
      <c r="D14" s="28"/>
      <c r="E14" s="28"/>
      <c r="F14" s="28"/>
      <c r="G14" s="29"/>
      <c r="H14" s="28" t="s">
        <v>39</v>
      </c>
      <c r="I14" s="29" t="s">
        <v>40</v>
      </c>
      <c r="J14" s="28" t="s">
        <v>41</v>
      </c>
      <c r="K14" s="28" t="s">
        <v>41</v>
      </c>
      <c r="L14" s="30" t="s">
        <v>42</v>
      </c>
      <c r="M14" s="30" t="s">
        <v>43</v>
      </c>
      <c r="N14" s="28"/>
      <c r="O14" s="26" t="s">
        <v>44</v>
      </c>
      <c r="P14" s="31" t="s">
        <v>45</v>
      </c>
      <c r="Q14" s="31" t="s">
        <v>46</v>
      </c>
      <c r="R14" s="31" t="s">
        <v>47</v>
      </c>
    </row>
    <row r="15" spans="1:18" ht="12.75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3">
        <v>15</v>
      </c>
      <c r="P15" s="33">
        <v>16</v>
      </c>
      <c r="Q15" s="33">
        <v>17</v>
      </c>
      <c r="R15" s="33">
        <v>18</v>
      </c>
    </row>
    <row r="16" spans="1:18" ht="11.25" customHeight="1">
      <c r="A16" s="43">
        <v>1</v>
      </c>
      <c r="B16" s="43" t="s">
        <v>54</v>
      </c>
      <c r="C16" s="51">
        <v>15</v>
      </c>
      <c r="D16" s="51">
        <v>10.2</v>
      </c>
      <c r="E16" s="51">
        <v>2.2</v>
      </c>
      <c r="F16" s="51" t="s">
        <v>84</v>
      </c>
      <c r="G16" s="51">
        <v>60</v>
      </c>
      <c r="H16" s="51">
        <v>0.7</v>
      </c>
      <c r="I16" s="51" t="s">
        <v>56</v>
      </c>
      <c r="J16" s="51">
        <v>21</v>
      </c>
      <c r="K16" s="51">
        <v>22</v>
      </c>
      <c r="L16" s="51">
        <v>4860</v>
      </c>
      <c r="M16" s="41" t="s">
        <v>148</v>
      </c>
      <c r="N16" s="41" t="s">
        <v>62</v>
      </c>
      <c r="O16" s="53">
        <f>P16/E16</f>
        <v>395.45454545454544</v>
      </c>
      <c r="P16" s="51">
        <v>870</v>
      </c>
      <c r="Q16" s="51">
        <v>606</v>
      </c>
      <c r="R16" s="43"/>
    </row>
    <row r="17" spans="1:18" ht="11.25" customHeight="1">
      <c r="A17" s="43"/>
      <c r="B17" s="43"/>
      <c r="C17" s="51">
        <v>15</v>
      </c>
      <c r="D17" s="51">
        <v>31.1</v>
      </c>
      <c r="E17" s="51">
        <v>3.6</v>
      </c>
      <c r="F17" s="51" t="s">
        <v>144</v>
      </c>
      <c r="G17" s="51">
        <v>101</v>
      </c>
      <c r="H17" s="51">
        <v>0.5</v>
      </c>
      <c r="I17" s="51" t="s">
        <v>56</v>
      </c>
      <c r="J17" s="51">
        <v>29</v>
      </c>
      <c r="K17" s="51">
        <v>32</v>
      </c>
      <c r="L17" s="51">
        <v>2580</v>
      </c>
      <c r="M17" s="41" t="s">
        <v>148</v>
      </c>
      <c r="N17" s="41" t="s">
        <v>62</v>
      </c>
      <c r="O17" s="53">
        <f>P17/E17</f>
        <v>459.16666666666663</v>
      </c>
      <c r="P17" s="51">
        <v>1653</v>
      </c>
      <c r="Q17" s="51">
        <v>1149</v>
      </c>
      <c r="R17" s="43"/>
    </row>
    <row r="18" spans="1:18" ht="11.25" customHeight="1">
      <c r="A18" s="43"/>
      <c r="B18" s="43"/>
      <c r="C18" s="51">
        <v>15</v>
      </c>
      <c r="D18" s="51">
        <v>31.2</v>
      </c>
      <c r="E18" s="51">
        <v>2</v>
      </c>
      <c r="F18" s="51" t="s">
        <v>144</v>
      </c>
      <c r="G18" s="51">
        <v>101</v>
      </c>
      <c r="H18" s="51">
        <v>0.5</v>
      </c>
      <c r="I18" s="51" t="s">
        <v>56</v>
      </c>
      <c r="J18" s="51">
        <v>29</v>
      </c>
      <c r="K18" s="51">
        <v>32</v>
      </c>
      <c r="L18" s="51">
        <v>2580</v>
      </c>
      <c r="M18" s="41" t="s">
        <v>148</v>
      </c>
      <c r="N18" s="41" t="s">
        <v>62</v>
      </c>
      <c r="O18" s="53">
        <f>P18/E18</f>
        <v>452.5</v>
      </c>
      <c r="P18" s="51">
        <v>905</v>
      </c>
      <c r="Q18" s="51">
        <v>553</v>
      </c>
      <c r="R18" s="43"/>
    </row>
    <row r="19" spans="1:18" ht="11.25" customHeight="1">
      <c r="A19" s="43"/>
      <c r="B19" s="43"/>
      <c r="C19" s="51">
        <v>15</v>
      </c>
      <c r="D19" s="51">
        <v>36.1</v>
      </c>
      <c r="E19" s="51">
        <v>4</v>
      </c>
      <c r="F19" s="51" t="s">
        <v>49</v>
      </c>
      <c r="G19" s="51">
        <v>111</v>
      </c>
      <c r="H19" s="51">
        <v>0.5</v>
      </c>
      <c r="I19" s="51" t="s">
        <v>56</v>
      </c>
      <c r="J19" s="51">
        <v>33</v>
      </c>
      <c r="K19" s="51">
        <v>34</v>
      </c>
      <c r="L19" s="51">
        <v>5580</v>
      </c>
      <c r="M19" s="41" t="s">
        <v>148</v>
      </c>
      <c r="N19" s="41" t="s">
        <v>62</v>
      </c>
      <c r="O19" s="53">
        <f>P19/E19</f>
        <v>456.5</v>
      </c>
      <c r="P19" s="51">
        <v>1826</v>
      </c>
      <c r="Q19" s="51">
        <v>1277</v>
      </c>
      <c r="R19" s="43"/>
    </row>
    <row r="20" spans="1:18" ht="11.25" customHeight="1">
      <c r="A20" s="43"/>
      <c r="B20" s="43"/>
      <c r="C20" s="51">
        <v>15</v>
      </c>
      <c r="D20" s="51">
        <v>35.1</v>
      </c>
      <c r="E20" s="51">
        <v>1.7000000000000002</v>
      </c>
      <c r="F20" s="51" t="s">
        <v>84</v>
      </c>
      <c r="G20" s="51">
        <v>54</v>
      </c>
      <c r="H20" s="51">
        <v>0.8</v>
      </c>
      <c r="I20" s="51" t="s">
        <v>50</v>
      </c>
      <c r="J20" s="51">
        <v>24</v>
      </c>
      <c r="K20" s="51">
        <v>26</v>
      </c>
      <c r="L20" s="51">
        <v>5000</v>
      </c>
      <c r="M20" s="41" t="s">
        <v>148</v>
      </c>
      <c r="N20" s="41" t="s">
        <v>62</v>
      </c>
      <c r="O20" s="53">
        <f>P20/E20</f>
        <v>300.5882352941176</v>
      </c>
      <c r="P20" s="51">
        <v>511</v>
      </c>
      <c r="Q20" s="51">
        <v>342</v>
      </c>
      <c r="R20" s="43"/>
    </row>
    <row r="21" spans="1:18" ht="11.25" customHeight="1">
      <c r="A21" s="43"/>
      <c r="B21" s="43"/>
      <c r="C21" s="51">
        <v>15</v>
      </c>
      <c r="D21" s="51">
        <v>34</v>
      </c>
      <c r="E21" s="51">
        <v>1</v>
      </c>
      <c r="F21" s="51" t="s">
        <v>55</v>
      </c>
      <c r="G21" s="51">
        <v>102</v>
      </c>
      <c r="H21" s="51">
        <v>0.5</v>
      </c>
      <c r="I21" s="51" t="s">
        <v>149</v>
      </c>
      <c r="J21" s="51">
        <v>30</v>
      </c>
      <c r="K21" s="51">
        <v>36</v>
      </c>
      <c r="L21" s="51">
        <v>10600</v>
      </c>
      <c r="M21" s="41" t="s">
        <v>148</v>
      </c>
      <c r="N21" s="41" t="s">
        <v>62</v>
      </c>
      <c r="O21" s="53">
        <f>P21/E21</f>
        <v>229</v>
      </c>
      <c r="P21" s="51">
        <v>229</v>
      </c>
      <c r="Q21" s="51">
        <v>179</v>
      </c>
      <c r="R21" s="43"/>
    </row>
    <row r="22" spans="1:18" ht="12" customHeight="1">
      <c r="A22" s="43"/>
      <c r="B22" s="39" t="s">
        <v>53</v>
      </c>
      <c r="C22" s="51"/>
      <c r="D22" s="51"/>
      <c r="E22" s="43">
        <f>E21+E20+E19+E18+E17+E16</f>
        <v>14.5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>P21+P20+P19+P18+P17+P16</f>
        <v>5994</v>
      </c>
      <c r="Q22" s="43">
        <f>Q21+Q20+Q19+Q18+Q17+Q16</f>
        <v>4106</v>
      </c>
      <c r="R22" s="43"/>
    </row>
    <row r="23" spans="1:18" ht="12" customHeight="1">
      <c r="A23" s="43">
        <v>2</v>
      </c>
      <c r="B23" s="43" t="s">
        <v>115</v>
      </c>
      <c r="C23" s="51">
        <v>4</v>
      </c>
      <c r="D23" s="51">
        <v>4.4</v>
      </c>
      <c r="E23" s="51">
        <v>2.6</v>
      </c>
      <c r="F23" s="38" t="s">
        <v>150</v>
      </c>
      <c r="G23" s="51">
        <v>91</v>
      </c>
      <c r="H23" s="51">
        <v>0.55</v>
      </c>
      <c r="I23" s="51" t="s">
        <v>149</v>
      </c>
      <c r="J23" s="51">
        <v>30</v>
      </c>
      <c r="K23" s="51">
        <v>34</v>
      </c>
      <c r="L23" s="51">
        <v>6100</v>
      </c>
      <c r="M23" s="36" t="s">
        <v>151</v>
      </c>
      <c r="N23" s="41" t="s">
        <v>62</v>
      </c>
      <c r="O23" s="53">
        <f>P23/E23</f>
        <v>335.7692307692308</v>
      </c>
      <c r="P23" s="51">
        <v>873</v>
      </c>
      <c r="Q23" s="51">
        <v>679</v>
      </c>
      <c r="R23" s="43"/>
    </row>
    <row r="24" spans="1:18" ht="12" customHeight="1">
      <c r="A24" s="43"/>
      <c r="B24" s="43"/>
      <c r="C24" s="51">
        <v>27</v>
      </c>
      <c r="D24" s="51">
        <v>38.3</v>
      </c>
      <c r="E24" s="51">
        <v>0.2</v>
      </c>
      <c r="F24" s="38" t="s">
        <v>59</v>
      </c>
      <c r="G24" s="51">
        <v>66</v>
      </c>
      <c r="H24" s="51">
        <v>0.7</v>
      </c>
      <c r="I24" s="51" t="s">
        <v>56</v>
      </c>
      <c r="J24" s="51">
        <v>24</v>
      </c>
      <c r="K24" s="51">
        <v>22</v>
      </c>
      <c r="L24" s="51">
        <v>3700</v>
      </c>
      <c r="M24" s="36" t="s">
        <v>151</v>
      </c>
      <c r="N24" s="41" t="s">
        <v>62</v>
      </c>
      <c r="O24" s="53">
        <f>P24/E24</f>
        <v>325</v>
      </c>
      <c r="P24" s="51">
        <v>65</v>
      </c>
      <c r="Q24" s="51">
        <v>38</v>
      </c>
      <c r="R24" s="43"/>
    </row>
    <row r="25" spans="1:18" ht="12" customHeight="1">
      <c r="A25" s="43"/>
      <c r="B25" s="43"/>
      <c r="C25" s="51">
        <v>27</v>
      </c>
      <c r="D25" s="51">
        <v>14.1</v>
      </c>
      <c r="E25" s="51">
        <v>0.6000000000000001</v>
      </c>
      <c r="F25" s="38" t="s">
        <v>59</v>
      </c>
      <c r="G25" s="51">
        <v>47</v>
      </c>
      <c r="H25" s="51">
        <v>0.75</v>
      </c>
      <c r="I25" s="51">
        <v>1</v>
      </c>
      <c r="J25" s="51">
        <v>17</v>
      </c>
      <c r="K25" s="51">
        <v>16</v>
      </c>
      <c r="L25" s="51">
        <v>2110</v>
      </c>
      <c r="M25" s="36" t="s">
        <v>151</v>
      </c>
      <c r="N25" s="41" t="s">
        <v>62</v>
      </c>
      <c r="O25" s="53">
        <f>P25/E25</f>
        <v>411.66666666666663</v>
      </c>
      <c r="P25" s="51">
        <v>247</v>
      </c>
      <c r="Q25" s="51">
        <v>139</v>
      </c>
      <c r="R25" s="43"/>
    </row>
    <row r="26" spans="1:18" ht="12" customHeight="1">
      <c r="A26" s="43"/>
      <c r="B26" s="43"/>
      <c r="C26" s="51">
        <v>27</v>
      </c>
      <c r="D26" s="51">
        <v>14.2</v>
      </c>
      <c r="E26" s="51">
        <v>0.7</v>
      </c>
      <c r="F26" s="38" t="s">
        <v>59</v>
      </c>
      <c r="G26" s="51">
        <v>47</v>
      </c>
      <c r="H26" s="51">
        <v>0.75</v>
      </c>
      <c r="I26" s="51">
        <v>1</v>
      </c>
      <c r="J26" s="51">
        <v>17</v>
      </c>
      <c r="K26" s="51">
        <v>16</v>
      </c>
      <c r="L26" s="51">
        <v>2110</v>
      </c>
      <c r="M26" s="36" t="s">
        <v>151</v>
      </c>
      <c r="N26" s="41" t="s">
        <v>62</v>
      </c>
      <c r="O26" s="53">
        <f>P26/E26</f>
        <v>215.71428571428572</v>
      </c>
      <c r="P26" s="51">
        <v>151</v>
      </c>
      <c r="Q26" s="51">
        <v>108</v>
      </c>
      <c r="R26" s="43"/>
    </row>
    <row r="27" spans="1:18" ht="12" customHeight="1">
      <c r="A27" s="43"/>
      <c r="B27" s="43"/>
      <c r="C27" s="51">
        <v>27</v>
      </c>
      <c r="D27" s="52">
        <v>35.1</v>
      </c>
      <c r="E27" s="51">
        <v>0.30000000000000004</v>
      </c>
      <c r="F27" s="38" t="s">
        <v>59</v>
      </c>
      <c r="G27" s="51">
        <v>51</v>
      </c>
      <c r="H27" s="51">
        <v>0.85</v>
      </c>
      <c r="I27" s="51" t="s">
        <v>149</v>
      </c>
      <c r="J27" s="51">
        <v>19</v>
      </c>
      <c r="K27" s="51">
        <v>16</v>
      </c>
      <c r="L27" s="51">
        <v>220</v>
      </c>
      <c r="M27" s="36" t="s">
        <v>151</v>
      </c>
      <c r="N27" s="41" t="s">
        <v>62</v>
      </c>
      <c r="O27" s="53">
        <f>P27/E27</f>
        <v>216.66666666666663</v>
      </c>
      <c r="P27" s="51">
        <v>65</v>
      </c>
      <c r="Q27" s="51">
        <v>45</v>
      </c>
      <c r="R27" s="43"/>
    </row>
    <row r="28" spans="1:18" ht="12" customHeight="1">
      <c r="A28" s="43"/>
      <c r="B28" s="39" t="s">
        <v>53</v>
      </c>
      <c r="C28" s="43"/>
      <c r="D28" s="43"/>
      <c r="E28" s="43">
        <f>SUM(E23:E27)</f>
        <v>4.4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f>SUM(P23:P27)</f>
        <v>1401</v>
      </c>
      <c r="Q28" s="43">
        <f>SUM(Q23:Q27)</f>
        <v>1009</v>
      </c>
      <c r="R28" s="43"/>
    </row>
    <row r="29" spans="1:18" ht="12" customHeight="1">
      <c r="A29" s="43">
        <v>3</v>
      </c>
      <c r="B29" s="43" t="s">
        <v>75</v>
      </c>
      <c r="C29" s="51">
        <v>35</v>
      </c>
      <c r="D29" s="51">
        <v>22.1</v>
      </c>
      <c r="E29" s="51">
        <v>3.5</v>
      </c>
      <c r="F29" s="38" t="s">
        <v>152</v>
      </c>
      <c r="G29" s="51">
        <v>122</v>
      </c>
      <c r="H29" s="51">
        <v>0.6000000000000001</v>
      </c>
      <c r="I29" s="51" t="s">
        <v>149</v>
      </c>
      <c r="J29" s="51">
        <v>33</v>
      </c>
      <c r="K29" s="51">
        <v>32</v>
      </c>
      <c r="L29" s="51">
        <v>6200</v>
      </c>
      <c r="M29" s="36" t="s">
        <v>148</v>
      </c>
      <c r="N29" s="41" t="s">
        <v>62</v>
      </c>
      <c r="O29" s="53">
        <f>P29/E29</f>
        <v>432.57142857142856</v>
      </c>
      <c r="P29" s="51">
        <v>1514</v>
      </c>
      <c r="Q29" s="51">
        <v>1250</v>
      </c>
      <c r="R29" s="43"/>
    </row>
    <row r="30" spans="1:18" ht="12" customHeight="1">
      <c r="A30" s="43"/>
      <c r="B30" s="39" t="s">
        <v>53</v>
      </c>
      <c r="C30" s="43"/>
      <c r="D30" s="43"/>
      <c r="E30" s="43">
        <f>SUM(E29:E29)</f>
        <v>3.5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f>SUM(P29:P29)</f>
        <v>1514</v>
      </c>
      <c r="Q30" s="43">
        <f>SUM(Q29:Q29)</f>
        <v>1250</v>
      </c>
      <c r="R30" s="43"/>
    </row>
    <row r="31" spans="1:18" ht="12" customHeight="1">
      <c r="A31" s="43">
        <v>4</v>
      </c>
      <c r="B31" s="43" t="s">
        <v>48</v>
      </c>
      <c r="C31" s="51">
        <v>28</v>
      </c>
      <c r="D31" s="51">
        <v>2.2</v>
      </c>
      <c r="E31" s="51">
        <v>2.1</v>
      </c>
      <c r="F31" s="38" t="s">
        <v>59</v>
      </c>
      <c r="G31" s="51">
        <v>63</v>
      </c>
      <c r="H31" s="51">
        <v>0.85</v>
      </c>
      <c r="I31" s="51" t="s">
        <v>56</v>
      </c>
      <c r="J31" s="51">
        <v>21</v>
      </c>
      <c r="K31" s="51">
        <v>28</v>
      </c>
      <c r="L31" s="51">
        <v>3510</v>
      </c>
      <c r="M31" s="36" t="s">
        <v>148</v>
      </c>
      <c r="N31" s="41" t="s">
        <v>62</v>
      </c>
      <c r="O31" s="53">
        <f>P31/E31</f>
        <v>362.85714285714283</v>
      </c>
      <c r="P31" s="51">
        <v>762</v>
      </c>
      <c r="Q31" s="51">
        <v>606</v>
      </c>
      <c r="R31" s="43"/>
    </row>
    <row r="32" spans="1:18" ht="12" customHeight="1">
      <c r="A32" s="43"/>
      <c r="B32" s="43"/>
      <c r="C32" s="51">
        <v>25</v>
      </c>
      <c r="D32" s="52">
        <v>18.1</v>
      </c>
      <c r="E32" s="51">
        <v>1.7000000000000002</v>
      </c>
      <c r="F32" s="38" t="s">
        <v>55</v>
      </c>
      <c r="G32" s="51">
        <v>65</v>
      </c>
      <c r="H32" s="51">
        <v>0.7</v>
      </c>
      <c r="I32" s="51" t="s">
        <v>149</v>
      </c>
      <c r="J32" s="51">
        <v>25</v>
      </c>
      <c r="K32" s="51">
        <v>24</v>
      </c>
      <c r="L32" s="51">
        <v>2450</v>
      </c>
      <c r="M32" s="36" t="s">
        <v>148</v>
      </c>
      <c r="N32" s="41" t="s">
        <v>62</v>
      </c>
      <c r="O32" s="53">
        <f>P32/E32</f>
        <v>333.52941176470586</v>
      </c>
      <c r="P32" s="51">
        <v>567</v>
      </c>
      <c r="Q32" s="51">
        <v>479</v>
      </c>
      <c r="R32" s="43"/>
    </row>
    <row r="33" spans="1:18" ht="12" customHeight="1">
      <c r="A33" s="43"/>
      <c r="B33" s="39" t="s">
        <v>53</v>
      </c>
      <c r="C33" s="43"/>
      <c r="D33" s="43"/>
      <c r="E33" s="43">
        <f>SUM(E31:E32)</f>
        <v>3.8000000000000003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f>SUM(P31:P32)</f>
        <v>1329</v>
      </c>
      <c r="Q33" s="43">
        <f>SUM(Q31:Q32)</f>
        <v>1085</v>
      </c>
      <c r="R33" s="43"/>
    </row>
    <row r="34" spans="1:18" ht="12" customHeight="1">
      <c r="A34" s="43">
        <v>5</v>
      </c>
      <c r="B34" s="43" t="s">
        <v>73</v>
      </c>
      <c r="C34" s="51">
        <v>8</v>
      </c>
      <c r="D34" s="51">
        <v>16.6</v>
      </c>
      <c r="E34" s="51">
        <v>2.3</v>
      </c>
      <c r="F34" s="38" t="s">
        <v>59</v>
      </c>
      <c r="G34" s="51">
        <v>94</v>
      </c>
      <c r="H34" s="51">
        <v>0.4</v>
      </c>
      <c r="I34" s="51">
        <v>2</v>
      </c>
      <c r="J34" s="51">
        <v>26</v>
      </c>
      <c r="K34" s="51">
        <v>32</v>
      </c>
      <c r="L34" s="51">
        <v>4420</v>
      </c>
      <c r="M34" s="36" t="s">
        <v>148</v>
      </c>
      <c r="N34" s="41" t="s">
        <v>62</v>
      </c>
      <c r="O34" s="53">
        <f>P34/E34</f>
        <v>436.0869565217392</v>
      </c>
      <c r="P34" s="51">
        <v>1003</v>
      </c>
      <c r="Q34" s="51">
        <v>548</v>
      </c>
      <c r="R34" s="43"/>
    </row>
    <row r="35" spans="1:18" ht="12" customHeight="1">
      <c r="A35" s="43"/>
      <c r="B35" s="43"/>
      <c r="C35" s="51">
        <v>10</v>
      </c>
      <c r="D35" s="75">
        <v>9.1</v>
      </c>
      <c r="E35" s="51">
        <v>1.6</v>
      </c>
      <c r="F35" s="38" t="s">
        <v>59</v>
      </c>
      <c r="G35" s="51">
        <v>72</v>
      </c>
      <c r="H35" s="51">
        <v>0.7</v>
      </c>
      <c r="I35" s="51" t="s">
        <v>149</v>
      </c>
      <c r="J35" s="51">
        <v>26</v>
      </c>
      <c r="K35" s="51">
        <v>28</v>
      </c>
      <c r="L35" s="51">
        <v>46920</v>
      </c>
      <c r="M35" s="36" t="s">
        <v>148</v>
      </c>
      <c r="N35" s="41" t="s">
        <v>62</v>
      </c>
      <c r="O35" s="53">
        <f>P35/E35</f>
        <v>346.25</v>
      </c>
      <c r="P35" s="51">
        <v>554</v>
      </c>
      <c r="Q35" s="51">
        <v>378</v>
      </c>
      <c r="R35" s="43"/>
    </row>
    <row r="36" spans="1:18" ht="13.5" customHeight="1">
      <c r="A36" s="43"/>
      <c r="B36" s="39" t="s">
        <v>53</v>
      </c>
      <c r="C36" s="43"/>
      <c r="D36" s="43"/>
      <c r="E36" s="43">
        <f>SUM(E34:E35)</f>
        <v>3.9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f>SUM(P34:P35)</f>
        <v>1557</v>
      </c>
      <c r="Q36" s="43">
        <f>SUM(Q34:Q35)</f>
        <v>926</v>
      </c>
      <c r="R36" s="43"/>
    </row>
    <row r="37" spans="1:18" ht="13.5" customHeight="1">
      <c r="A37" s="93"/>
      <c r="B37" s="45" t="s">
        <v>58</v>
      </c>
      <c r="C37" s="61"/>
      <c r="D37" s="47"/>
      <c r="E37" s="62">
        <f>E36+E33+E30+E28+E22</f>
        <v>30.1</v>
      </c>
      <c r="F37" s="63"/>
      <c r="G37" s="47"/>
      <c r="H37" s="47"/>
      <c r="I37" s="47"/>
      <c r="J37" s="47"/>
      <c r="K37" s="47"/>
      <c r="L37" s="47"/>
      <c r="M37" s="47"/>
      <c r="N37" s="47" t="s">
        <v>62</v>
      </c>
      <c r="O37" s="94"/>
      <c r="P37" s="95">
        <f>P36+P33+P30+P28+P22</f>
        <v>11795</v>
      </c>
      <c r="Q37" s="95">
        <f>Q36+Q33+Q30+Q28+Q22</f>
        <v>8376</v>
      </c>
      <c r="R37" s="96"/>
    </row>
    <row r="38" spans="1:18" ht="12.75" customHeight="1">
      <c r="A38" s="54"/>
      <c r="B38" s="54"/>
      <c r="C38" s="4"/>
      <c r="D38" s="4"/>
      <c r="E38" s="97"/>
      <c r="F38" s="9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4"/>
    </row>
    <row r="39" spans="1:18" ht="11.25" customHeight="1">
      <c r="A39" s="54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54"/>
    </row>
    <row r="40" spans="1:18" ht="11.25" customHeight="1">
      <c r="A40" s="54"/>
      <c r="F40" s="2" t="s">
        <v>154</v>
      </c>
      <c r="O40" s="99"/>
      <c r="P40" s="99"/>
      <c r="Q40" s="99"/>
      <c r="R40" s="54"/>
    </row>
    <row r="41" spans="1:18" ht="11.25" customHeight="1">
      <c r="A41" s="54"/>
      <c r="O41" s="99"/>
      <c r="P41" s="99"/>
      <c r="Q41" s="99"/>
      <c r="R41" s="54"/>
    </row>
    <row r="42" spans="15:18" ht="11.25" customHeight="1">
      <c r="O42" s="99"/>
      <c r="P42" s="99"/>
      <c r="Q42" s="99"/>
      <c r="R42" s="54"/>
    </row>
    <row r="43" spans="1:18" ht="11.25" customHeight="1">
      <c r="A43" s="64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54"/>
    </row>
    <row r="44" spans="1:18" ht="11.25" customHeight="1">
      <c r="A44" s="6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54"/>
    </row>
    <row r="65536" ht="9" customHeight="1"/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8:R8"/>
    <mergeCell ref="A9:R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R26"/>
  <sheetViews>
    <sheetView workbookViewId="0" topLeftCell="AA10">
      <selection activeCell="L16" sqref="L16"/>
    </sheetView>
  </sheetViews>
  <sheetFormatPr defaultColWidth="9.00390625" defaultRowHeight="12.75" customHeight="1"/>
  <cols>
    <col min="1" max="1" width="3.003906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1.875" style="1" customWidth="1"/>
    <col min="7" max="7" width="4.875" style="1" customWidth="1"/>
    <col min="8" max="8" width="5.375" style="1" customWidth="1"/>
    <col min="9" max="9" width="4.50390625" style="1" customWidth="1"/>
    <col min="10" max="10" width="5.50390625" style="1" customWidth="1"/>
    <col min="11" max="11" width="6.00390625" style="1" customWidth="1"/>
    <col min="12" max="12" width="6.25390625" style="1" customWidth="1"/>
    <col min="13" max="13" width="9.3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1.875" style="1" customWidth="1"/>
    <col min="19" max="16384" width="9.125" style="1" customWidth="1"/>
  </cols>
  <sheetData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175</v>
      </c>
      <c r="Q5" s="3"/>
      <c r="R5" s="3"/>
    </row>
    <row r="6" spans="12:18" ht="15" customHeight="1">
      <c r="L6" s="5"/>
      <c r="M6" s="2"/>
      <c r="N6" s="2"/>
      <c r="O6" s="2"/>
      <c r="P6" s="112"/>
      <c r="Q6" s="112"/>
      <c r="R6" s="112"/>
    </row>
    <row r="7" spans="12:18" ht="15" customHeight="1">
      <c r="L7" s="5"/>
      <c r="M7" s="2"/>
      <c r="N7" s="2"/>
      <c r="O7" s="2"/>
      <c r="P7" s="112"/>
      <c r="Q7" s="112"/>
      <c r="R7" s="112"/>
    </row>
    <row r="8" spans="1:18" ht="27" customHeight="1">
      <c r="A8" s="6" t="s">
        <v>125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.75" customHeight="1">
      <c r="A9" s="7" t="s">
        <v>155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13.5" customHeight="1"/>
    <row r="11" spans="1:18" ht="13.5" customHeight="1">
      <c r="A11" s="8"/>
      <c r="B11" s="8"/>
      <c r="C11" s="9" t="s">
        <v>6</v>
      </c>
      <c r="D11" s="8" t="s">
        <v>6</v>
      </c>
      <c r="E11" s="8" t="s">
        <v>7</v>
      </c>
      <c r="F11" s="10" t="s">
        <v>8</v>
      </c>
      <c r="G11" s="11"/>
      <c r="H11" s="11"/>
      <c r="I11" s="11"/>
      <c r="J11" s="11"/>
      <c r="K11" s="12"/>
      <c r="L11" s="13" t="s">
        <v>9</v>
      </c>
      <c r="M11" s="13" t="s">
        <v>10</v>
      </c>
      <c r="N11" s="14" t="s">
        <v>11</v>
      </c>
      <c r="O11" s="9"/>
      <c r="P11" s="15" t="s">
        <v>12</v>
      </c>
      <c r="Q11" s="16"/>
      <c r="R11" s="14" t="s">
        <v>13</v>
      </c>
    </row>
    <row r="12" spans="1:18" ht="14.25" customHeight="1">
      <c r="A12" s="17" t="s">
        <v>14</v>
      </c>
      <c r="B12" s="17" t="s">
        <v>15</v>
      </c>
      <c r="C12" s="18" t="s">
        <v>16</v>
      </c>
      <c r="D12" s="17" t="s">
        <v>17</v>
      </c>
      <c r="E12" s="17" t="s">
        <v>18</v>
      </c>
      <c r="F12" s="19" t="s">
        <v>19</v>
      </c>
      <c r="G12" s="20"/>
      <c r="H12" s="20"/>
      <c r="I12" s="20"/>
      <c r="J12" s="20"/>
      <c r="K12" s="21"/>
      <c r="L12" s="22" t="s">
        <v>20</v>
      </c>
      <c r="M12" s="22" t="s">
        <v>21</v>
      </c>
      <c r="N12" s="23" t="s">
        <v>22</v>
      </c>
      <c r="O12" s="24"/>
      <c r="P12" s="25" t="s">
        <v>23</v>
      </c>
      <c r="Q12" s="26"/>
      <c r="R12" s="23" t="s">
        <v>24</v>
      </c>
    </row>
    <row r="13" spans="1:18" ht="13.5" customHeight="1">
      <c r="A13" s="17" t="s">
        <v>25</v>
      </c>
      <c r="B13" s="17"/>
      <c r="C13" s="18"/>
      <c r="D13" s="17"/>
      <c r="E13" s="17"/>
      <c r="F13" s="17" t="s">
        <v>26</v>
      </c>
      <c r="G13" s="27" t="s">
        <v>27</v>
      </c>
      <c r="H13" s="17" t="s">
        <v>28</v>
      </c>
      <c r="I13" s="27" t="s">
        <v>29</v>
      </c>
      <c r="J13" s="17" t="s">
        <v>30</v>
      </c>
      <c r="K13" s="8" t="s">
        <v>31</v>
      </c>
      <c r="L13" s="22" t="s">
        <v>32</v>
      </c>
      <c r="M13" s="22" t="s">
        <v>33</v>
      </c>
      <c r="N13" s="17" t="s">
        <v>34</v>
      </c>
      <c r="O13" s="16" t="s">
        <v>35</v>
      </c>
      <c r="P13" s="14" t="s">
        <v>36</v>
      </c>
      <c r="Q13" s="14" t="s">
        <v>37</v>
      </c>
      <c r="R13" s="23" t="s">
        <v>38</v>
      </c>
    </row>
    <row r="14" spans="1:18" ht="14.25" customHeight="1">
      <c r="A14" s="28"/>
      <c r="B14" s="28"/>
      <c r="C14" s="24"/>
      <c r="D14" s="28"/>
      <c r="E14" s="28"/>
      <c r="F14" s="28"/>
      <c r="G14" s="29"/>
      <c r="H14" s="28" t="s">
        <v>39</v>
      </c>
      <c r="I14" s="29" t="s">
        <v>40</v>
      </c>
      <c r="J14" s="28" t="s">
        <v>41</v>
      </c>
      <c r="K14" s="28" t="s">
        <v>41</v>
      </c>
      <c r="L14" s="30" t="s">
        <v>42</v>
      </c>
      <c r="M14" s="30" t="s">
        <v>43</v>
      </c>
      <c r="N14" s="28"/>
      <c r="O14" s="26" t="s">
        <v>44</v>
      </c>
      <c r="P14" s="31" t="s">
        <v>45</v>
      </c>
      <c r="Q14" s="31" t="s">
        <v>46</v>
      </c>
      <c r="R14" s="31" t="s">
        <v>47</v>
      </c>
    </row>
    <row r="15" spans="1:18" ht="12.75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3">
        <v>15</v>
      </c>
      <c r="P15" s="33">
        <v>16</v>
      </c>
      <c r="Q15" s="33">
        <v>17</v>
      </c>
      <c r="R15" s="33">
        <v>18</v>
      </c>
    </row>
    <row r="16" spans="1:18" ht="12" customHeight="1">
      <c r="A16" s="43">
        <v>1</v>
      </c>
      <c r="B16" s="43" t="s">
        <v>115</v>
      </c>
      <c r="C16" s="51">
        <v>20</v>
      </c>
      <c r="D16" s="51">
        <v>21</v>
      </c>
      <c r="E16" s="51">
        <v>2.7</v>
      </c>
      <c r="F16" s="38" t="s">
        <v>101</v>
      </c>
      <c r="G16" s="51">
        <v>100</v>
      </c>
      <c r="H16" s="51">
        <v>0.2</v>
      </c>
      <c r="I16" s="51">
        <v>1</v>
      </c>
      <c r="J16" s="51">
        <v>28.5</v>
      </c>
      <c r="K16" s="51">
        <v>32</v>
      </c>
      <c r="L16" s="51">
        <v>379</v>
      </c>
      <c r="M16" s="36" t="s">
        <v>33</v>
      </c>
      <c r="N16" s="41" t="s">
        <v>62</v>
      </c>
      <c r="O16" s="53">
        <v>140</v>
      </c>
      <c r="P16" s="51">
        <v>379</v>
      </c>
      <c r="Q16" s="51">
        <v>333</v>
      </c>
      <c r="R16" s="43"/>
    </row>
    <row r="17" spans="1:18" ht="12" customHeight="1">
      <c r="A17" s="43"/>
      <c r="B17" s="43"/>
      <c r="C17" s="51">
        <v>20</v>
      </c>
      <c r="D17" s="52">
        <v>22.1</v>
      </c>
      <c r="E17" s="51">
        <v>2.4</v>
      </c>
      <c r="F17" s="38" t="s">
        <v>101</v>
      </c>
      <c r="G17" s="51">
        <v>90</v>
      </c>
      <c r="H17" s="51">
        <v>0.30000000000000004</v>
      </c>
      <c r="I17" s="51">
        <v>1</v>
      </c>
      <c r="J17" s="51">
        <v>28.2</v>
      </c>
      <c r="K17" s="51">
        <v>31</v>
      </c>
      <c r="L17" s="51">
        <v>656</v>
      </c>
      <c r="M17" s="36" t="s">
        <v>33</v>
      </c>
      <c r="N17" s="41" t="s">
        <v>62</v>
      </c>
      <c r="O17" s="53">
        <v>273</v>
      </c>
      <c r="P17" s="51">
        <v>656</v>
      </c>
      <c r="Q17" s="51">
        <v>540</v>
      </c>
      <c r="R17" s="43"/>
    </row>
    <row r="18" spans="1:18" ht="13.5" customHeight="1">
      <c r="A18" s="43"/>
      <c r="B18" s="39" t="s">
        <v>53</v>
      </c>
      <c r="C18" s="43"/>
      <c r="D18" s="43"/>
      <c r="E18" s="43">
        <f>SUM(E16:E17)</f>
        <v>5.1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>
        <f>SUM(P16:P17)</f>
        <v>1035</v>
      </c>
      <c r="Q18" s="43">
        <f>SUM(Q16:Q17)</f>
        <v>873</v>
      </c>
      <c r="R18" s="43"/>
    </row>
    <row r="19" spans="1:18" ht="13.5" customHeight="1">
      <c r="A19" s="93"/>
      <c r="B19" s="45" t="s">
        <v>58</v>
      </c>
      <c r="C19" s="61"/>
      <c r="D19" s="47"/>
      <c r="E19" s="62">
        <f>E18</f>
        <v>5.1</v>
      </c>
      <c r="F19" s="63"/>
      <c r="G19" s="47"/>
      <c r="H19" s="47"/>
      <c r="I19" s="47"/>
      <c r="J19" s="47"/>
      <c r="K19" s="47"/>
      <c r="L19" s="47"/>
      <c r="M19" s="47"/>
      <c r="N19" s="47" t="s">
        <v>62</v>
      </c>
      <c r="O19" s="94"/>
      <c r="P19" s="95">
        <f>P18</f>
        <v>1035</v>
      </c>
      <c r="Q19" s="95">
        <f>Q18</f>
        <v>873</v>
      </c>
      <c r="R19" s="96"/>
    </row>
    <row r="20" spans="1:18" ht="12.75" customHeight="1">
      <c r="A20" s="54"/>
      <c r="B20" s="54"/>
      <c r="C20" s="4"/>
      <c r="D20" s="4"/>
      <c r="E20" s="97"/>
      <c r="F20" s="9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4"/>
    </row>
    <row r="21" spans="1:18" ht="11.25" customHeight="1">
      <c r="A21" s="54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54"/>
    </row>
    <row r="22" spans="1:18" ht="17.25" customHeight="1">
      <c r="A22" s="54"/>
      <c r="F22" s="2" t="s">
        <v>154</v>
      </c>
      <c r="O22" s="99"/>
      <c r="P22" s="99"/>
      <c r="Q22" s="99"/>
      <c r="R22" s="54"/>
    </row>
    <row r="23" spans="1:18" ht="11.25" customHeight="1">
      <c r="A23" s="54"/>
      <c r="O23" s="99"/>
      <c r="P23" s="99"/>
      <c r="Q23" s="99"/>
      <c r="R23" s="54"/>
    </row>
    <row r="24" spans="15:18" ht="11.25" customHeight="1">
      <c r="O24" s="99"/>
      <c r="P24" s="99"/>
      <c r="Q24" s="99"/>
      <c r="R24" s="54"/>
    </row>
    <row r="25" spans="1:18" ht="11.25" customHeight="1">
      <c r="A25" s="64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54"/>
    </row>
    <row r="26" spans="1:18" ht="11.25" customHeight="1">
      <c r="A26" s="6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54"/>
    </row>
    <row r="65536" ht="9" customHeight="1"/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8:R8"/>
    <mergeCell ref="A9:R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87"/>
  <sheetViews>
    <sheetView workbookViewId="0" topLeftCell="A1">
      <selection activeCell="D11" sqref="D11"/>
    </sheetView>
  </sheetViews>
  <sheetFormatPr defaultColWidth="9.00390625" defaultRowHeight="12.75"/>
  <cols>
    <col min="1" max="1" width="3.1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3.75390625" style="1" customWidth="1"/>
    <col min="7" max="7" width="6.00390625" style="1" customWidth="1"/>
    <col min="8" max="8" width="6.625" style="1" customWidth="1"/>
    <col min="9" max="9" width="6.25390625" style="1" customWidth="1"/>
    <col min="10" max="10" width="6.375" style="1" customWidth="1"/>
    <col min="11" max="11" width="6.875" style="1" customWidth="1"/>
    <col min="12" max="12" width="6.25390625" style="1" customWidth="1"/>
    <col min="13" max="13" width="12.8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4.003906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166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18</v>
      </c>
      <c r="D14" s="51">
        <v>10.1</v>
      </c>
      <c r="E14" s="51">
        <v>2.8</v>
      </c>
      <c r="F14" s="51" t="s">
        <v>72</v>
      </c>
      <c r="G14" s="51">
        <v>71</v>
      </c>
      <c r="H14" s="51">
        <v>0.6</v>
      </c>
      <c r="I14" s="51" t="s">
        <v>56</v>
      </c>
      <c r="J14" s="51">
        <v>27</v>
      </c>
      <c r="K14" s="51">
        <v>28</v>
      </c>
      <c r="L14" s="51"/>
      <c r="M14" s="41" t="s">
        <v>146</v>
      </c>
      <c r="N14" s="41" t="s">
        <v>52</v>
      </c>
      <c r="O14" s="53">
        <f>P14/E14</f>
        <v>17.857142857142858</v>
      </c>
      <c r="P14" s="51">
        <v>50</v>
      </c>
      <c r="Q14" s="51">
        <v>49</v>
      </c>
      <c r="R14" s="43"/>
    </row>
    <row r="15" spans="1:18" ht="11.25" customHeight="1">
      <c r="A15" s="43"/>
      <c r="B15" s="43"/>
      <c r="C15" s="51">
        <v>17</v>
      </c>
      <c r="D15" s="51">
        <v>51</v>
      </c>
      <c r="E15" s="51">
        <v>0.6</v>
      </c>
      <c r="F15" s="51" t="s">
        <v>59</v>
      </c>
      <c r="G15" s="51">
        <v>60</v>
      </c>
      <c r="H15" s="51">
        <v>0.7</v>
      </c>
      <c r="I15" s="51">
        <v>1</v>
      </c>
      <c r="J15" s="51">
        <v>21</v>
      </c>
      <c r="K15" s="51">
        <v>22</v>
      </c>
      <c r="L15" s="51"/>
      <c r="M15" s="36" t="s">
        <v>146</v>
      </c>
      <c r="N15" s="41" t="s">
        <v>52</v>
      </c>
      <c r="O15" s="53">
        <f>P15/E15</f>
        <v>11.666666666666668</v>
      </c>
      <c r="P15" s="51">
        <v>7</v>
      </c>
      <c r="Q15" s="51">
        <v>6</v>
      </c>
      <c r="R15" s="43"/>
    </row>
    <row r="16" spans="1:18" ht="11.25" customHeight="1">
      <c r="A16" s="43"/>
      <c r="B16" s="43"/>
      <c r="C16" s="51">
        <v>17</v>
      </c>
      <c r="D16" s="51">
        <v>53</v>
      </c>
      <c r="E16" s="51">
        <v>1.2</v>
      </c>
      <c r="F16" s="51" t="s">
        <v>92</v>
      </c>
      <c r="G16" s="51">
        <v>66</v>
      </c>
      <c r="H16" s="51">
        <v>0.8</v>
      </c>
      <c r="I16" s="51" t="s">
        <v>56</v>
      </c>
      <c r="J16" s="51">
        <v>26</v>
      </c>
      <c r="K16" s="51">
        <v>26</v>
      </c>
      <c r="L16" s="51"/>
      <c r="M16" s="36" t="s">
        <v>146</v>
      </c>
      <c r="N16" s="41" t="s">
        <v>52</v>
      </c>
      <c r="O16" s="53">
        <f>P16/E16</f>
        <v>14.166666666666668</v>
      </c>
      <c r="P16" s="51">
        <v>17</v>
      </c>
      <c r="Q16" s="51">
        <v>17</v>
      </c>
      <c r="R16" s="43"/>
    </row>
    <row r="17" spans="1:18" ht="11.25" customHeight="1">
      <c r="A17" s="43"/>
      <c r="B17" s="39" t="s">
        <v>53</v>
      </c>
      <c r="C17" s="51"/>
      <c r="D17" s="51"/>
      <c r="E17" s="43">
        <f>SUM(E14:E16)</f>
        <v>4.6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83">
        <f>SUM(P14:P16)</f>
        <v>74</v>
      </c>
      <c r="Q17" s="43">
        <f>SUM(Q14:Q16)</f>
        <v>72</v>
      </c>
      <c r="R17" s="43"/>
    </row>
    <row r="18" spans="1:18" ht="12" customHeight="1">
      <c r="A18" s="43">
        <v>2</v>
      </c>
      <c r="B18" s="43" t="s">
        <v>48</v>
      </c>
      <c r="C18" s="51">
        <v>37</v>
      </c>
      <c r="D18" s="51">
        <v>7</v>
      </c>
      <c r="E18" s="51">
        <v>2.7</v>
      </c>
      <c r="F18" s="51" t="s">
        <v>144</v>
      </c>
      <c r="G18" s="51">
        <v>49</v>
      </c>
      <c r="H18" s="51">
        <v>0.6</v>
      </c>
      <c r="I18" s="51" t="s">
        <v>56</v>
      </c>
      <c r="J18" s="51">
        <v>21</v>
      </c>
      <c r="K18" s="51">
        <v>22</v>
      </c>
      <c r="L18" s="51"/>
      <c r="M18" s="36" t="s">
        <v>148</v>
      </c>
      <c r="N18" s="41" t="s">
        <v>52</v>
      </c>
      <c r="O18" s="53">
        <f>P18/E18</f>
        <v>20.37037037037037</v>
      </c>
      <c r="P18" s="51">
        <v>55</v>
      </c>
      <c r="Q18" s="51">
        <v>35</v>
      </c>
      <c r="R18" s="43"/>
    </row>
    <row r="19" spans="1:18" ht="11.25" customHeight="1">
      <c r="A19" s="43"/>
      <c r="B19" s="39" t="s">
        <v>53</v>
      </c>
      <c r="C19" s="43"/>
      <c r="D19" s="43"/>
      <c r="E19" s="43">
        <f>SUM(E18:E18)</f>
        <v>2.7</v>
      </c>
      <c r="F19" s="43"/>
      <c r="G19" s="43"/>
      <c r="H19" s="43"/>
      <c r="I19" s="43"/>
      <c r="J19" s="43"/>
      <c r="K19" s="43"/>
      <c r="L19" s="43"/>
      <c r="M19" s="50"/>
      <c r="N19" s="50"/>
      <c r="O19" s="43"/>
      <c r="P19" s="43">
        <f>SUM(P18:P18)</f>
        <v>55</v>
      </c>
      <c r="Q19" s="43">
        <f>SUM(Q18:Q18)</f>
        <v>35</v>
      </c>
      <c r="R19" s="43"/>
    </row>
    <row r="20" spans="1:18" ht="11.25" customHeight="1">
      <c r="A20" s="43">
        <v>3</v>
      </c>
      <c r="B20" s="43" t="s">
        <v>73</v>
      </c>
      <c r="C20" s="51">
        <v>10</v>
      </c>
      <c r="D20" s="51">
        <v>21</v>
      </c>
      <c r="E20" s="51">
        <v>3.2</v>
      </c>
      <c r="F20" s="51" t="s">
        <v>59</v>
      </c>
      <c r="G20" s="51">
        <v>54</v>
      </c>
      <c r="H20" s="51">
        <v>0.6</v>
      </c>
      <c r="I20" s="51">
        <v>1</v>
      </c>
      <c r="J20" s="51">
        <v>20</v>
      </c>
      <c r="K20" s="51">
        <v>24</v>
      </c>
      <c r="L20" s="51"/>
      <c r="M20" s="36" t="s">
        <v>185</v>
      </c>
      <c r="N20" s="41" t="s">
        <v>52</v>
      </c>
      <c r="O20" s="53">
        <f>P20/E20</f>
        <v>20.9375</v>
      </c>
      <c r="P20" s="51">
        <v>67</v>
      </c>
      <c r="Q20" s="51">
        <v>62</v>
      </c>
      <c r="R20" s="43"/>
    </row>
    <row r="21" spans="1:18" ht="11.25" customHeight="1">
      <c r="A21" s="43"/>
      <c r="B21" s="43"/>
      <c r="C21" s="51">
        <v>11</v>
      </c>
      <c r="D21" s="51">
        <v>19</v>
      </c>
      <c r="E21" s="51">
        <v>9.9</v>
      </c>
      <c r="F21" s="51" t="s">
        <v>59</v>
      </c>
      <c r="G21" s="51">
        <v>54</v>
      </c>
      <c r="H21" s="51">
        <v>0.8</v>
      </c>
      <c r="I21" s="51">
        <v>1</v>
      </c>
      <c r="J21" s="51">
        <v>19</v>
      </c>
      <c r="K21" s="51">
        <v>22</v>
      </c>
      <c r="L21" s="51"/>
      <c r="M21" s="36" t="s">
        <v>185</v>
      </c>
      <c r="N21" s="41" t="s">
        <v>52</v>
      </c>
      <c r="O21" s="53">
        <f>P21/E21</f>
        <v>11.616161616161616</v>
      </c>
      <c r="P21" s="51">
        <v>115</v>
      </c>
      <c r="Q21" s="51">
        <v>78</v>
      </c>
      <c r="R21" s="43"/>
    </row>
    <row r="22" spans="1:18" ht="11.25" customHeight="1">
      <c r="A22" s="43"/>
      <c r="B22" s="39" t="s">
        <v>53</v>
      </c>
      <c r="C22" s="43"/>
      <c r="D22" s="43"/>
      <c r="E22" s="89">
        <f>SUM(E20:E21)</f>
        <v>13.100000000000001</v>
      </c>
      <c r="F22" s="51"/>
      <c r="G22" s="51"/>
      <c r="H22" s="51"/>
      <c r="I22" s="51"/>
      <c r="J22" s="51"/>
      <c r="K22" s="51"/>
      <c r="L22" s="51"/>
      <c r="M22" s="36"/>
      <c r="N22" s="51"/>
      <c r="O22" s="51"/>
      <c r="P22" s="43">
        <f>SUM(P20:P21)</f>
        <v>182</v>
      </c>
      <c r="Q22" s="43">
        <f>SUM(Q20:Q21)</f>
        <v>140</v>
      </c>
      <c r="R22" s="43"/>
    </row>
    <row r="23" spans="1:18" ht="11.25" customHeight="1">
      <c r="A23" s="43">
        <v>4</v>
      </c>
      <c r="B23" s="43" t="s">
        <v>118</v>
      </c>
      <c r="C23" s="51">
        <v>9</v>
      </c>
      <c r="D23" s="51">
        <v>1</v>
      </c>
      <c r="E23" s="51">
        <v>2</v>
      </c>
      <c r="F23" s="51" t="s">
        <v>59</v>
      </c>
      <c r="G23" s="51">
        <v>70</v>
      </c>
      <c r="H23" s="51">
        <v>0.4</v>
      </c>
      <c r="I23" s="51" t="s">
        <v>56</v>
      </c>
      <c r="J23" s="51">
        <v>26</v>
      </c>
      <c r="K23" s="51">
        <v>26</v>
      </c>
      <c r="L23" s="51"/>
      <c r="M23" s="36" t="s">
        <v>186</v>
      </c>
      <c r="N23" s="41" t="s">
        <v>52</v>
      </c>
      <c r="O23" s="53">
        <f>P23/E23</f>
        <v>22</v>
      </c>
      <c r="P23" s="51">
        <v>44</v>
      </c>
      <c r="Q23" s="51">
        <v>37</v>
      </c>
      <c r="R23" s="43"/>
    </row>
    <row r="24" spans="1:18" ht="11.25" customHeight="1">
      <c r="A24" s="43"/>
      <c r="B24" s="43"/>
      <c r="C24" s="51">
        <v>10</v>
      </c>
      <c r="D24" s="51">
        <v>1</v>
      </c>
      <c r="E24" s="51">
        <v>1.3</v>
      </c>
      <c r="F24" s="51" t="s">
        <v>59</v>
      </c>
      <c r="G24" s="51">
        <v>75</v>
      </c>
      <c r="H24" s="51">
        <v>0.3</v>
      </c>
      <c r="I24" s="51" t="s">
        <v>56</v>
      </c>
      <c r="J24" s="51">
        <v>26</v>
      </c>
      <c r="K24" s="51">
        <v>26</v>
      </c>
      <c r="L24" s="51"/>
      <c r="M24" s="36" t="s">
        <v>186</v>
      </c>
      <c r="N24" s="41" t="s">
        <v>52</v>
      </c>
      <c r="O24" s="53">
        <f>P24/E24</f>
        <v>10</v>
      </c>
      <c r="P24" s="51">
        <v>13</v>
      </c>
      <c r="Q24" s="51">
        <v>11</v>
      </c>
      <c r="R24" s="43"/>
    </row>
    <row r="25" spans="1:18" ht="11.25" customHeight="1">
      <c r="A25" s="109"/>
      <c r="B25" s="85" t="s">
        <v>53</v>
      </c>
      <c r="C25" s="109"/>
      <c r="D25" s="109"/>
      <c r="E25" s="84">
        <f>SUM(E23:E24)</f>
        <v>3.3</v>
      </c>
      <c r="F25" s="84"/>
      <c r="G25" s="84"/>
      <c r="H25" s="84"/>
      <c r="I25" s="84"/>
      <c r="J25" s="84"/>
      <c r="K25" s="84"/>
      <c r="L25" s="84"/>
      <c r="M25" s="117"/>
      <c r="N25" s="84"/>
      <c r="O25" s="84"/>
      <c r="P25" s="84">
        <f>SUM(P23:P24)</f>
        <v>57</v>
      </c>
      <c r="Q25" s="84">
        <f>SUM(Q23:Q24)</f>
        <v>48</v>
      </c>
      <c r="R25" s="84"/>
    </row>
    <row r="26" spans="1:18" ht="15" customHeight="1">
      <c r="A26" s="93"/>
      <c r="B26" s="45" t="s">
        <v>58</v>
      </c>
      <c r="C26" s="61"/>
      <c r="D26" s="47"/>
      <c r="E26" s="62">
        <f>E25+E22+E19+E17</f>
        <v>23.700000000000003</v>
      </c>
      <c r="F26" s="63"/>
      <c r="G26" s="47"/>
      <c r="H26" s="47"/>
      <c r="I26" s="47"/>
      <c r="J26" s="47"/>
      <c r="K26" s="47"/>
      <c r="L26" s="47"/>
      <c r="M26" s="47"/>
      <c r="N26" s="47" t="s">
        <v>52</v>
      </c>
      <c r="O26" s="47"/>
      <c r="P26" s="47">
        <f>P25+P22+P19+P17</f>
        <v>368</v>
      </c>
      <c r="Q26" s="47">
        <f>Q25+Q22+Q19+Q17</f>
        <v>295</v>
      </c>
      <c r="R26" s="118"/>
    </row>
    <row r="27" spans="1:18" ht="11.25" customHeight="1">
      <c r="A27" s="54"/>
      <c r="B27" s="54"/>
      <c r="C27" s="4"/>
      <c r="D27" s="4"/>
      <c r="E27" s="97"/>
      <c r="F27" s="9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4"/>
    </row>
    <row r="28" spans="1:18" ht="13.5" customHeight="1">
      <c r="A28" s="43">
        <v>1</v>
      </c>
      <c r="B28" s="43" t="s">
        <v>54</v>
      </c>
      <c r="C28" s="51">
        <v>18</v>
      </c>
      <c r="D28" s="51">
        <v>6</v>
      </c>
      <c r="E28" s="51">
        <v>1.2</v>
      </c>
      <c r="F28" s="51" t="s">
        <v>70</v>
      </c>
      <c r="G28" s="51">
        <v>66</v>
      </c>
      <c r="H28" s="51">
        <v>0.7</v>
      </c>
      <c r="I28" s="51" t="s">
        <v>56</v>
      </c>
      <c r="J28" s="51">
        <v>24</v>
      </c>
      <c r="K28" s="51">
        <v>28</v>
      </c>
      <c r="L28" s="51"/>
      <c r="M28" s="36" t="s">
        <v>146</v>
      </c>
      <c r="N28" s="36" t="s">
        <v>65</v>
      </c>
      <c r="O28" s="53">
        <f>P28/E28</f>
        <v>5</v>
      </c>
      <c r="P28" s="51">
        <v>6</v>
      </c>
      <c r="Q28" s="51">
        <v>5</v>
      </c>
      <c r="R28" s="43"/>
    </row>
    <row r="29" spans="1:18" ht="11.25" customHeight="1">
      <c r="A29" s="43"/>
      <c r="B29" s="39" t="s">
        <v>53</v>
      </c>
      <c r="C29" s="51"/>
      <c r="D29" s="51"/>
      <c r="E29" s="43">
        <f>SUM(E28:E28)</f>
        <v>1.2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83">
        <f>SUM(P28:P28)</f>
        <v>6</v>
      </c>
      <c r="Q29" s="43">
        <f>SUM(Q28:Q28)</f>
        <v>5</v>
      </c>
      <c r="R29" s="43"/>
    </row>
    <row r="30" spans="1:18" ht="11.25" customHeight="1">
      <c r="A30" s="43">
        <v>2</v>
      </c>
      <c r="B30" s="43" t="s">
        <v>48</v>
      </c>
      <c r="C30" s="51">
        <v>3</v>
      </c>
      <c r="D30" s="51">
        <v>15</v>
      </c>
      <c r="E30" s="51">
        <v>2</v>
      </c>
      <c r="F30" s="51" t="s">
        <v>55</v>
      </c>
      <c r="G30" s="51">
        <v>73</v>
      </c>
      <c r="H30" s="51">
        <v>0.7</v>
      </c>
      <c r="I30" s="51" t="s">
        <v>56</v>
      </c>
      <c r="J30" s="51">
        <v>26</v>
      </c>
      <c r="K30" s="51">
        <v>26</v>
      </c>
      <c r="L30" s="51"/>
      <c r="M30" s="36" t="s">
        <v>148</v>
      </c>
      <c r="N30" s="41" t="s">
        <v>65</v>
      </c>
      <c r="O30" s="53">
        <f>P30/E30</f>
        <v>5</v>
      </c>
      <c r="P30" s="51">
        <v>10</v>
      </c>
      <c r="Q30" s="51">
        <v>6</v>
      </c>
      <c r="R30" s="43"/>
    </row>
    <row r="31" spans="1:18" ht="11.25" customHeight="1">
      <c r="A31" s="43"/>
      <c r="B31" s="43"/>
      <c r="C31" s="51">
        <v>10</v>
      </c>
      <c r="D31" s="51">
        <v>1</v>
      </c>
      <c r="E31" s="51">
        <v>1</v>
      </c>
      <c r="F31" s="51" t="s">
        <v>72</v>
      </c>
      <c r="G31" s="51">
        <v>54</v>
      </c>
      <c r="H31" s="51">
        <v>0.8</v>
      </c>
      <c r="I31" s="51" t="s">
        <v>56</v>
      </c>
      <c r="J31" s="51">
        <v>22</v>
      </c>
      <c r="K31" s="51">
        <v>20</v>
      </c>
      <c r="L31" s="51"/>
      <c r="M31" s="36" t="s">
        <v>148</v>
      </c>
      <c r="N31" s="41" t="s">
        <v>65</v>
      </c>
      <c r="O31" s="53">
        <f>P31/E31</f>
        <v>5</v>
      </c>
      <c r="P31" s="51">
        <v>5</v>
      </c>
      <c r="Q31" s="51">
        <v>3</v>
      </c>
      <c r="R31" s="43"/>
    </row>
    <row r="32" spans="1:18" ht="11.25" customHeight="1">
      <c r="A32" s="43"/>
      <c r="B32" s="43"/>
      <c r="C32" s="51">
        <v>12</v>
      </c>
      <c r="D32" s="51">
        <v>10</v>
      </c>
      <c r="E32" s="51">
        <v>1</v>
      </c>
      <c r="F32" s="51" t="s">
        <v>49</v>
      </c>
      <c r="G32" s="51">
        <v>95</v>
      </c>
      <c r="H32" s="51">
        <v>0.6</v>
      </c>
      <c r="I32" s="51">
        <v>1</v>
      </c>
      <c r="J32" s="51">
        <v>28</v>
      </c>
      <c r="K32" s="51">
        <v>32</v>
      </c>
      <c r="L32" s="51"/>
      <c r="M32" s="36" t="s">
        <v>148</v>
      </c>
      <c r="N32" s="41" t="s">
        <v>65</v>
      </c>
      <c r="O32" s="53">
        <f>P32/E32</f>
        <v>5</v>
      </c>
      <c r="P32" s="51">
        <v>5</v>
      </c>
      <c r="Q32" s="51">
        <v>3</v>
      </c>
      <c r="R32" s="43"/>
    </row>
    <row r="33" spans="1:18" ht="11.25" customHeight="1">
      <c r="A33" s="43"/>
      <c r="B33" s="43"/>
      <c r="C33" s="51">
        <v>12</v>
      </c>
      <c r="D33" s="51">
        <v>29</v>
      </c>
      <c r="E33" s="51">
        <v>2</v>
      </c>
      <c r="F33" s="51" t="s">
        <v>85</v>
      </c>
      <c r="G33" s="51">
        <v>65</v>
      </c>
      <c r="H33" s="51">
        <v>0.7</v>
      </c>
      <c r="I33" s="51" t="s">
        <v>56</v>
      </c>
      <c r="J33" s="51">
        <v>24</v>
      </c>
      <c r="K33" s="51">
        <v>26</v>
      </c>
      <c r="L33" s="51"/>
      <c r="M33" s="36" t="s">
        <v>148</v>
      </c>
      <c r="N33" s="41" t="s">
        <v>65</v>
      </c>
      <c r="O33" s="53">
        <f>P33/E33</f>
        <v>5</v>
      </c>
      <c r="P33" s="51">
        <v>10</v>
      </c>
      <c r="Q33" s="51">
        <v>6</v>
      </c>
      <c r="R33" s="43"/>
    </row>
    <row r="34" spans="1:18" ht="11.25" customHeight="1">
      <c r="A34" s="43"/>
      <c r="B34" s="43"/>
      <c r="C34" s="51">
        <v>34</v>
      </c>
      <c r="D34" s="51">
        <v>5</v>
      </c>
      <c r="E34" s="51">
        <v>1</v>
      </c>
      <c r="F34" s="51" t="s">
        <v>49</v>
      </c>
      <c r="G34" s="51">
        <v>38</v>
      </c>
      <c r="H34" s="51">
        <v>0.8</v>
      </c>
      <c r="I34" s="51" t="s">
        <v>50</v>
      </c>
      <c r="J34" s="51">
        <v>18</v>
      </c>
      <c r="K34" s="51">
        <v>16</v>
      </c>
      <c r="L34" s="51"/>
      <c r="M34" s="36" t="s">
        <v>148</v>
      </c>
      <c r="N34" s="41" t="s">
        <v>65</v>
      </c>
      <c r="O34" s="53">
        <f>P34/E34</f>
        <v>5</v>
      </c>
      <c r="P34" s="51">
        <v>5</v>
      </c>
      <c r="Q34" s="51">
        <v>3</v>
      </c>
      <c r="R34" s="43"/>
    </row>
    <row r="35" spans="1:18" ht="11.25" customHeight="1">
      <c r="A35" s="43"/>
      <c r="B35" s="43"/>
      <c r="C35" s="51">
        <v>35</v>
      </c>
      <c r="D35" s="51">
        <v>32</v>
      </c>
      <c r="E35" s="51">
        <v>1</v>
      </c>
      <c r="F35" s="36" t="s">
        <v>98</v>
      </c>
      <c r="G35" s="51">
        <v>32</v>
      </c>
      <c r="H35" s="51">
        <v>0.7</v>
      </c>
      <c r="I35" s="51">
        <v>2</v>
      </c>
      <c r="J35" s="51">
        <v>10</v>
      </c>
      <c r="K35" s="51">
        <v>12</v>
      </c>
      <c r="L35" s="51"/>
      <c r="M35" s="36" t="s">
        <v>148</v>
      </c>
      <c r="N35" s="41" t="s">
        <v>65</v>
      </c>
      <c r="O35" s="53">
        <f>P35/E35</f>
        <v>5</v>
      </c>
      <c r="P35" s="51">
        <v>5</v>
      </c>
      <c r="Q35" s="51">
        <v>3</v>
      </c>
      <c r="R35" s="43"/>
    </row>
    <row r="36" spans="1:18" ht="11.25" customHeight="1">
      <c r="A36" s="43"/>
      <c r="B36" s="43"/>
      <c r="C36" s="51">
        <v>37</v>
      </c>
      <c r="D36" s="51">
        <v>3</v>
      </c>
      <c r="E36" s="51">
        <v>2</v>
      </c>
      <c r="F36" s="51" t="s">
        <v>84</v>
      </c>
      <c r="G36" s="51">
        <v>73</v>
      </c>
      <c r="H36" s="51">
        <v>0.6</v>
      </c>
      <c r="I36" s="51">
        <v>1</v>
      </c>
      <c r="J36" s="51">
        <v>24</v>
      </c>
      <c r="K36" s="51">
        <v>28</v>
      </c>
      <c r="L36" s="51"/>
      <c r="M36" s="36" t="s">
        <v>148</v>
      </c>
      <c r="N36" s="41" t="s">
        <v>65</v>
      </c>
      <c r="O36" s="53">
        <f>P36/E36</f>
        <v>5</v>
      </c>
      <c r="P36" s="51">
        <v>10</v>
      </c>
      <c r="Q36" s="51">
        <v>6</v>
      </c>
      <c r="R36" s="43"/>
    </row>
    <row r="37" spans="1:18" ht="11.25" customHeight="1">
      <c r="A37" s="43"/>
      <c r="B37" s="43"/>
      <c r="C37" s="51">
        <v>37</v>
      </c>
      <c r="D37" s="51">
        <v>7</v>
      </c>
      <c r="E37" s="51">
        <v>1</v>
      </c>
      <c r="F37" s="51" t="s">
        <v>144</v>
      </c>
      <c r="G37" s="51">
        <v>49</v>
      </c>
      <c r="H37" s="51">
        <v>0.6</v>
      </c>
      <c r="I37" s="51" t="s">
        <v>56</v>
      </c>
      <c r="J37" s="51">
        <v>21</v>
      </c>
      <c r="K37" s="51">
        <v>22</v>
      </c>
      <c r="L37" s="51"/>
      <c r="M37" s="36" t="s">
        <v>148</v>
      </c>
      <c r="N37" s="41" t="s">
        <v>65</v>
      </c>
      <c r="O37" s="53">
        <f>P37/E37</f>
        <v>5</v>
      </c>
      <c r="P37" s="51">
        <v>5</v>
      </c>
      <c r="Q37" s="51">
        <v>3</v>
      </c>
      <c r="R37" s="43"/>
    </row>
    <row r="38" spans="1:18" ht="11.25" customHeight="1">
      <c r="A38" s="43"/>
      <c r="B38" s="43"/>
      <c r="C38" s="51">
        <v>38</v>
      </c>
      <c r="D38" s="51">
        <v>6</v>
      </c>
      <c r="E38" s="51">
        <v>1</v>
      </c>
      <c r="F38" s="51" t="s">
        <v>187</v>
      </c>
      <c r="G38" s="51">
        <v>39</v>
      </c>
      <c r="H38" s="51">
        <v>0.75</v>
      </c>
      <c r="I38" s="51">
        <v>2</v>
      </c>
      <c r="J38" s="51">
        <v>13</v>
      </c>
      <c r="K38" s="51">
        <v>16</v>
      </c>
      <c r="L38" s="51"/>
      <c r="M38" s="36" t="s">
        <v>148</v>
      </c>
      <c r="N38" s="41" t="s">
        <v>65</v>
      </c>
      <c r="O38" s="53">
        <f>P38/E38</f>
        <v>5</v>
      </c>
      <c r="P38" s="51">
        <v>5</v>
      </c>
      <c r="Q38" s="51">
        <v>3</v>
      </c>
      <c r="R38" s="43"/>
    </row>
    <row r="39" spans="1:18" ht="11.25" customHeight="1">
      <c r="A39" s="43"/>
      <c r="B39" s="43"/>
      <c r="C39" s="51">
        <v>38</v>
      </c>
      <c r="D39" s="51">
        <v>16</v>
      </c>
      <c r="E39" s="51">
        <v>1</v>
      </c>
      <c r="F39" s="51" t="s">
        <v>101</v>
      </c>
      <c r="G39" s="51">
        <v>39</v>
      </c>
      <c r="H39" s="51">
        <v>0.85</v>
      </c>
      <c r="I39" s="51" t="s">
        <v>56</v>
      </c>
      <c r="J39" s="51">
        <v>17</v>
      </c>
      <c r="K39" s="51">
        <v>16</v>
      </c>
      <c r="L39" s="51"/>
      <c r="M39" s="36" t="s">
        <v>148</v>
      </c>
      <c r="N39" s="41" t="s">
        <v>65</v>
      </c>
      <c r="O39" s="53">
        <f>P39/E39</f>
        <v>5</v>
      </c>
      <c r="P39" s="51">
        <v>5</v>
      </c>
      <c r="Q39" s="51">
        <v>3</v>
      </c>
      <c r="R39" s="43"/>
    </row>
    <row r="40" spans="1:18" ht="11.25" customHeight="1">
      <c r="A40" s="43"/>
      <c r="B40" s="43"/>
      <c r="C40" s="51">
        <v>43</v>
      </c>
      <c r="D40" s="51">
        <v>2</v>
      </c>
      <c r="E40" s="51">
        <v>1</v>
      </c>
      <c r="F40" s="51" t="s">
        <v>59</v>
      </c>
      <c r="G40" s="51">
        <v>29</v>
      </c>
      <c r="H40" s="51">
        <v>0.7</v>
      </c>
      <c r="I40" s="51" t="s">
        <v>50</v>
      </c>
      <c r="J40" s="51">
        <v>15</v>
      </c>
      <c r="K40" s="51">
        <v>20</v>
      </c>
      <c r="L40" s="51"/>
      <c r="M40" s="36" t="s">
        <v>148</v>
      </c>
      <c r="N40" s="41" t="s">
        <v>65</v>
      </c>
      <c r="O40" s="53">
        <f>P40/E40</f>
        <v>5</v>
      </c>
      <c r="P40" s="51">
        <v>5</v>
      </c>
      <c r="Q40" s="51">
        <v>3</v>
      </c>
      <c r="R40" s="43"/>
    </row>
    <row r="41" spans="1:18" ht="11.25" customHeight="1">
      <c r="A41" s="43"/>
      <c r="B41" s="43"/>
      <c r="C41" s="51">
        <v>44</v>
      </c>
      <c r="D41" s="51">
        <v>22</v>
      </c>
      <c r="E41" s="51">
        <v>1</v>
      </c>
      <c r="F41" s="51" t="s">
        <v>59</v>
      </c>
      <c r="G41" s="51">
        <v>62</v>
      </c>
      <c r="H41" s="51">
        <v>0.65</v>
      </c>
      <c r="I41" s="51">
        <v>1</v>
      </c>
      <c r="J41" s="51">
        <v>20</v>
      </c>
      <c r="K41" s="51">
        <v>24</v>
      </c>
      <c r="L41" s="51"/>
      <c r="M41" s="36" t="s">
        <v>148</v>
      </c>
      <c r="N41" s="41" t="s">
        <v>65</v>
      </c>
      <c r="O41" s="53">
        <f>P41/E41</f>
        <v>5</v>
      </c>
      <c r="P41" s="51">
        <v>5</v>
      </c>
      <c r="Q41" s="51">
        <v>3</v>
      </c>
      <c r="R41" s="43"/>
    </row>
    <row r="42" spans="1:18" ht="11.25" customHeight="1">
      <c r="A42" s="43"/>
      <c r="B42" s="43"/>
      <c r="C42" s="51">
        <v>38</v>
      </c>
      <c r="D42" s="51">
        <v>2</v>
      </c>
      <c r="E42" s="51">
        <v>0.6</v>
      </c>
      <c r="F42" s="51" t="s">
        <v>49</v>
      </c>
      <c r="G42" s="51">
        <v>53</v>
      </c>
      <c r="H42" s="51">
        <v>0.8</v>
      </c>
      <c r="I42" s="51">
        <v>2</v>
      </c>
      <c r="J42" s="51">
        <v>17</v>
      </c>
      <c r="K42" s="51">
        <v>20</v>
      </c>
      <c r="L42" s="51"/>
      <c r="M42" s="36" t="s">
        <v>148</v>
      </c>
      <c r="N42" s="41" t="s">
        <v>65</v>
      </c>
      <c r="O42" s="53">
        <f>P42/E42</f>
        <v>5</v>
      </c>
      <c r="P42" s="51">
        <v>3</v>
      </c>
      <c r="Q42" s="51">
        <v>2</v>
      </c>
      <c r="R42" s="43"/>
    </row>
    <row r="43" spans="1:18" ht="11.25" customHeight="1">
      <c r="A43" s="43"/>
      <c r="B43" s="43"/>
      <c r="C43" s="51">
        <v>38</v>
      </c>
      <c r="D43" s="51">
        <v>3</v>
      </c>
      <c r="E43" s="51">
        <v>2</v>
      </c>
      <c r="F43" s="51" t="s">
        <v>85</v>
      </c>
      <c r="G43" s="51">
        <v>46</v>
      </c>
      <c r="H43" s="51">
        <v>0.9</v>
      </c>
      <c r="I43" s="51">
        <v>3</v>
      </c>
      <c r="J43" s="51">
        <v>12</v>
      </c>
      <c r="K43" s="51">
        <v>12</v>
      </c>
      <c r="L43" s="51"/>
      <c r="M43" s="36" t="s">
        <v>148</v>
      </c>
      <c r="N43" s="41" t="s">
        <v>65</v>
      </c>
      <c r="O43" s="53">
        <f>P43/E43</f>
        <v>5</v>
      </c>
      <c r="P43" s="51">
        <v>10</v>
      </c>
      <c r="Q43" s="51">
        <v>6</v>
      </c>
      <c r="R43" s="43"/>
    </row>
    <row r="44" spans="1:18" ht="11.25" customHeight="1">
      <c r="A44" s="43"/>
      <c r="B44" s="43"/>
      <c r="C44" s="51">
        <v>38</v>
      </c>
      <c r="D44" s="51">
        <v>9</v>
      </c>
      <c r="E44" s="51">
        <v>2.1</v>
      </c>
      <c r="F44" s="51" t="s">
        <v>85</v>
      </c>
      <c r="G44" s="51">
        <v>52</v>
      </c>
      <c r="H44" s="51">
        <v>0.8</v>
      </c>
      <c r="I44" s="51">
        <v>1</v>
      </c>
      <c r="J44" s="51">
        <v>18</v>
      </c>
      <c r="K44" s="51">
        <v>20</v>
      </c>
      <c r="L44" s="51"/>
      <c r="M44" s="36" t="s">
        <v>148</v>
      </c>
      <c r="N44" s="41" t="s">
        <v>65</v>
      </c>
      <c r="O44" s="53">
        <f>P44/E44</f>
        <v>5.238095238095238</v>
      </c>
      <c r="P44" s="51">
        <v>11</v>
      </c>
      <c r="Q44" s="51">
        <v>6</v>
      </c>
      <c r="R44" s="43"/>
    </row>
    <row r="45" spans="1:18" ht="11.25" customHeight="1">
      <c r="A45" s="43"/>
      <c r="B45" s="43"/>
      <c r="C45" s="51">
        <v>38</v>
      </c>
      <c r="D45" s="51">
        <v>10</v>
      </c>
      <c r="E45" s="51">
        <v>1.3</v>
      </c>
      <c r="F45" s="51" t="s">
        <v>100</v>
      </c>
      <c r="G45" s="51">
        <v>47</v>
      </c>
      <c r="H45" s="51">
        <v>0.4</v>
      </c>
      <c r="I45" s="51" t="s">
        <v>56</v>
      </c>
      <c r="J45" s="51">
        <v>18</v>
      </c>
      <c r="K45" s="51">
        <v>16</v>
      </c>
      <c r="L45" s="51"/>
      <c r="M45" s="36" t="s">
        <v>148</v>
      </c>
      <c r="N45" s="41" t="s">
        <v>65</v>
      </c>
      <c r="O45" s="53">
        <f>P45/E45</f>
        <v>5.384615384615384</v>
      </c>
      <c r="P45" s="51">
        <v>7</v>
      </c>
      <c r="Q45" s="51">
        <v>3</v>
      </c>
      <c r="R45" s="43"/>
    </row>
    <row r="46" spans="1:18" ht="11.25" customHeight="1">
      <c r="A46" s="43"/>
      <c r="B46" s="43"/>
      <c r="C46" s="51">
        <v>38</v>
      </c>
      <c r="D46" s="51">
        <v>15</v>
      </c>
      <c r="E46" s="51">
        <v>1.4</v>
      </c>
      <c r="F46" s="51" t="s">
        <v>49</v>
      </c>
      <c r="G46" s="51">
        <v>52</v>
      </c>
      <c r="H46" s="51">
        <v>0.85</v>
      </c>
      <c r="I46" s="51" t="s">
        <v>50</v>
      </c>
      <c r="J46" s="51">
        <v>23</v>
      </c>
      <c r="K46" s="51">
        <v>24</v>
      </c>
      <c r="L46" s="51"/>
      <c r="M46" s="36" t="s">
        <v>148</v>
      </c>
      <c r="N46" s="41" t="s">
        <v>65</v>
      </c>
      <c r="O46" s="53">
        <f>P46/E46</f>
        <v>5</v>
      </c>
      <c r="P46" s="51">
        <v>7</v>
      </c>
      <c r="Q46" s="51">
        <v>3</v>
      </c>
      <c r="R46" s="43"/>
    </row>
    <row r="47" spans="1:18" ht="11.25" customHeight="1">
      <c r="A47" s="43"/>
      <c r="B47" s="51"/>
      <c r="C47" s="51">
        <v>39</v>
      </c>
      <c r="D47" s="51">
        <v>2</v>
      </c>
      <c r="E47" s="51">
        <v>1</v>
      </c>
      <c r="F47" s="51" t="s">
        <v>188</v>
      </c>
      <c r="G47" s="51">
        <v>49</v>
      </c>
      <c r="H47" s="51">
        <v>0.8</v>
      </c>
      <c r="I47" s="51">
        <v>1</v>
      </c>
      <c r="J47" s="51">
        <v>18</v>
      </c>
      <c r="K47" s="51">
        <v>20</v>
      </c>
      <c r="L47" s="51"/>
      <c r="M47" s="36" t="s">
        <v>148</v>
      </c>
      <c r="N47" s="41" t="s">
        <v>65</v>
      </c>
      <c r="O47" s="53">
        <f>P47/E47</f>
        <v>5</v>
      </c>
      <c r="P47" s="51">
        <v>5</v>
      </c>
      <c r="Q47" s="51">
        <v>3</v>
      </c>
      <c r="R47" s="43"/>
    </row>
    <row r="48" spans="1:18" ht="11.25" customHeight="1">
      <c r="A48" s="43"/>
      <c r="B48" s="39" t="s">
        <v>53</v>
      </c>
      <c r="C48" s="43"/>
      <c r="D48" s="43"/>
      <c r="E48" s="43">
        <f>SUM(E30:E47)</f>
        <v>23.4</v>
      </c>
      <c r="F48" s="43"/>
      <c r="G48" s="43"/>
      <c r="H48" s="43"/>
      <c r="I48" s="43"/>
      <c r="J48" s="43"/>
      <c r="K48" s="43"/>
      <c r="L48" s="43"/>
      <c r="M48" s="50"/>
      <c r="N48" s="50"/>
      <c r="O48" s="43"/>
      <c r="P48" s="43">
        <f>SUM(P30:P47)</f>
        <v>118</v>
      </c>
      <c r="Q48" s="43">
        <f>SUM(Q30:Q47)</f>
        <v>68</v>
      </c>
      <c r="R48" s="43"/>
    </row>
    <row r="49" spans="1:18" ht="11.25" customHeight="1">
      <c r="A49" s="43">
        <v>3</v>
      </c>
      <c r="B49" s="43" t="s">
        <v>115</v>
      </c>
      <c r="C49" s="51">
        <v>23</v>
      </c>
      <c r="D49" s="51">
        <v>32</v>
      </c>
      <c r="E49" s="51">
        <v>2</v>
      </c>
      <c r="F49" s="51" t="s">
        <v>59</v>
      </c>
      <c r="G49" s="51">
        <v>63</v>
      </c>
      <c r="H49" s="51">
        <v>0.65</v>
      </c>
      <c r="I49" s="51">
        <v>1</v>
      </c>
      <c r="J49" s="51">
        <v>22</v>
      </c>
      <c r="K49" s="51">
        <v>22</v>
      </c>
      <c r="L49" s="51"/>
      <c r="M49" s="36" t="s">
        <v>148</v>
      </c>
      <c r="N49" s="41" t="s">
        <v>65</v>
      </c>
      <c r="O49" s="53">
        <f>P49/E49</f>
        <v>5</v>
      </c>
      <c r="P49" s="51">
        <v>10</v>
      </c>
      <c r="Q49" s="51">
        <v>4</v>
      </c>
      <c r="R49" s="43"/>
    </row>
    <row r="50" spans="1:18" ht="11.25" customHeight="1">
      <c r="A50" s="43"/>
      <c r="B50" s="43"/>
      <c r="C50" s="51">
        <v>17</v>
      </c>
      <c r="D50" s="51">
        <v>29</v>
      </c>
      <c r="E50" s="51">
        <v>2</v>
      </c>
      <c r="F50" s="51" t="s">
        <v>59</v>
      </c>
      <c r="G50" s="51">
        <v>65</v>
      </c>
      <c r="H50" s="51">
        <v>0.6</v>
      </c>
      <c r="I50" s="51" t="s">
        <v>56</v>
      </c>
      <c r="J50" s="51">
        <v>24</v>
      </c>
      <c r="K50" s="51">
        <v>22</v>
      </c>
      <c r="L50" s="51"/>
      <c r="M50" s="36" t="s">
        <v>148</v>
      </c>
      <c r="N50" s="41" t="s">
        <v>65</v>
      </c>
      <c r="O50" s="53">
        <f>P50/E50</f>
        <v>5</v>
      </c>
      <c r="P50" s="51">
        <v>10</v>
      </c>
      <c r="Q50" s="51">
        <v>4</v>
      </c>
      <c r="R50" s="43"/>
    </row>
    <row r="51" spans="1:18" ht="11.25" customHeight="1">
      <c r="A51" s="43"/>
      <c r="B51" s="43"/>
      <c r="C51" s="51">
        <v>4</v>
      </c>
      <c r="D51" s="51">
        <v>35</v>
      </c>
      <c r="E51" s="51">
        <v>1</v>
      </c>
      <c r="F51" s="51" t="s">
        <v>59</v>
      </c>
      <c r="G51" s="51">
        <v>50</v>
      </c>
      <c r="H51" s="51">
        <v>0.8</v>
      </c>
      <c r="I51" s="51" t="s">
        <v>50</v>
      </c>
      <c r="J51" s="51">
        <v>22</v>
      </c>
      <c r="K51" s="51">
        <v>20</v>
      </c>
      <c r="L51" s="51"/>
      <c r="M51" s="36" t="s">
        <v>146</v>
      </c>
      <c r="N51" s="41" t="s">
        <v>65</v>
      </c>
      <c r="O51" s="53">
        <f>P51/E51</f>
        <v>5</v>
      </c>
      <c r="P51" s="51">
        <v>5</v>
      </c>
      <c r="Q51" s="51">
        <v>2</v>
      </c>
      <c r="R51" s="43"/>
    </row>
    <row r="52" spans="1:18" ht="11.25" customHeight="1">
      <c r="A52" s="43"/>
      <c r="B52" s="43"/>
      <c r="C52" s="51">
        <v>4</v>
      </c>
      <c r="D52" s="51">
        <v>46</v>
      </c>
      <c r="E52" s="51">
        <v>1</v>
      </c>
      <c r="F52" s="51" t="s">
        <v>145</v>
      </c>
      <c r="G52" s="51">
        <v>51</v>
      </c>
      <c r="H52" s="51">
        <v>0.85</v>
      </c>
      <c r="I52" s="51" t="s">
        <v>56</v>
      </c>
      <c r="J52" s="51">
        <v>20</v>
      </c>
      <c r="K52" s="51">
        <v>18</v>
      </c>
      <c r="L52" s="51"/>
      <c r="M52" s="36" t="s">
        <v>146</v>
      </c>
      <c r="N52" s="41" t="s">
        <v>65</v>
      </c>
      <c r="O52" s="53">
        <f>P52/E52</f>
        <v>5</v>
      </c>
      <c r="P52" s="51">
        <v>5</v>
      </c>
      <c r="Q52" s="51">
        <v>2</v>
      </c>
      <c r="R52" s="43"/>
    </row>
    <row r="53" spans="1:18" ht="11.25" customHeight="1">
      <c r="A53" s="43"/>
      <c r="B53" s="43"/>
      <c r="C53" s="51">
        <v>3</v>
      </c>
      <c r="D53" s="51">
        <v>15</v>
      </c>
      <c r="E53" s="51">
        <v>1</v>
      </c>
      <c r="F53" s="51" t="s">
        <v>59</v>
      </c>
      <c r="G53" s="51">
        <v>85</v>
      </c>
      <c r="H53" s="51">
        <v>0.35</v>
      </c>
      <c r="I53" s="51" t="s">
        <v>56</v>
      </c>
      <c r="J53" s="51">
        <v>30</v>
      </c>
      <c r="K53" s="51">
        <v>34</v>
      </c>
      <c r="L53" s="51"/>
      <c r="M53" s="36" t="s">
        <v>146</v>
      </c>
      <c r="N53" s="41" t="s">
        <v>65</v>
      </c>
      <c r="O53" s="53">
        <f>P53/E53</f>
        <v>5</v>
      </c>
      <c r="P53" s="51">
        <v>5</v>
      </c>
      <c r="Q53" s="51">
        <v>2</v>
      </c>
      <c r="R53" s="43"/>
    </row>
    <row r="54" spans="1:18" ht="11.25" customHeight="1">
      <c r="A54" s="43"/>
      <c r="B54" s="43"/>
      <c r="C54" s="51">
        <v>19</v>
      </c>
      <c r="D54" s="51">
        <v>2</v>
      </c>
      <c r="E54" s="51">
        <v>1</v>
      </c>
      <c r="F54" s="51" t="s">
        <v>59</v>
      </c>
      <c r="G54" s="51">
        <v>90</v>
      </c>
      <c r="H54" s="51">
        <v>0.45</v>
      </c>
      <c r="I54" s="51" t="s">
        <v>50</v>
      </c>
      <c r="J54" s="51">
        <v>34</v>
      </c>
      <c r="K54" s="51">
        <v>34</v>
      </c>
      <c r="L54" s="51"/>
      <c r="M54" s="36" t="s">
        <v>148</v>
      </c>
      <c r="N54" s="41" t="s">
        <v>65</v>
      </c>
      <c r="O54" s="53">
        <f>P54/E54</f>
        <v>5</v>
      </c>
      <c r="P54" s="51">
        <v>5</v>
      </c>
      <c r="Q54" s="51">
        <v>2</v>
      </c>
      <c r="R54" s="43"/>
    </row>
    <row r="55" spans="1:18" ht="11.25" customHeight="1">
      <c r="A55" s="43"/>
      <c r="B55" s="43"/>
      <c r="C55" s="51">
        <v>37</v>
      </c>
      <c r="D55" s="51">
        <v>14</v>
      </c>
      <c r="E55" s="51">
        <v>1</v>
      </c>
      <c r="F55" s="51" t="s">
        <v>55</v>
      </c>
      <c r="G55" s="51">
        <v>60</v>
      </c>
      <c r="H55" s="51">
        <v>0.75</v>
      </c>
      <c r="I55" s="51" t="s">
        <v>56</v>
      </c>
      <c r="J55" s="51">
        <v>24</v>
      </c>
      <c r="K55" s="51">
        <v>22</v>
      </c>
      <c r="L55" s="51"/>
      <c r="M55" s="36" t="s">
        <v>189</v>
      </c>
      <c r="N55" s="41" t="s">
        <v>65</v>
      </c>
      <c r="O55" s="53">
        <f>P55/E55</f>
        <v>5</v>
      </c>
      <c r="P55" s="51">
        <v>5</v>
      </c>
      <c r="Q55" s="51">
        <v>2</v>
      </c>
      <c r="R55" s="43"/>
    </row>
    <row r="56" spans="1:18" ht="11.25" customHeight="1">
      <c r="A56" s="43"/>
      <c r="B56" s="43"/>
      <c r="C56" s="51">
        <v>36</v>
      </c>
      <c r="D56" s="51">
        <v>8</v>
      </c>
      <c r="E56" s="51">
        <v>1</v>
      </c>
      <c r="F56" s="51" t="s">
        <v>59</v>
      </c>
      <c r="G56" s="51">
        <v>59</v>
      </c>
      <c r="H56" s="51">
        <v>0.75</v>
      </c>
      <c r="I56" s="51" t="s">
        <v>56</v>
      </c>
      <c r="J56" s="51">
        <v>23</v>
      </c>
      <c r="K56" s="51">
        <v>22</v>
      </c>
      <c r="L56" s="51"/>
      <c r="M56" s="36" t="s">
        <v>148</v>
      </c>
      <c r="N56" s="41" t="s">
        <v>65</v>
      </c>
      <c r="O56" s="53">
        <f>P56/E56</f>
        <v>5</v>
      </c>
      <c r="P56" s="51">
        <v>5</v>
      </c>
      <c r="Q56" s="51">
        <v>2</v>
      </c>
      <c r="R56" s="43"/>
    </row>
    <row r="57" spans="1:18" ht="11.25" customHeight="1">
      <c r="A57" s="43"/>
      <c r="B57" s="39" t="s">
        <v>53</v>
      </c>
      <c r="C57" s="43"/>
      <c r="D57" s="43"/>
      <c r="E57" s="89">
        <f>SUM(E49:E56)</f>
        <v>10</v>
      </c>
      <c r="F57" s="51"/>
      <c r="G57" s="51"/>
      <c r="H57" s="51"/>
      <c r="I57" s="51"/>
      <c r="J57" s="51"/>
      <c r="K57" s="51"/>
      <c r="L57" s="51"/>
      <c r="M57" s="36"/>
      <c r="N57" s="51"/>
      <c r="O57" s="51"/>
      <c r="P57" s="43">
        <f>SUM(P49:P56)</f>
        <v>50</v>
      </c>
      <c r="Q57" s="43">
        <f>SUM(Q49:Q56)</f>
        <v>20</v>
      </c>
      <c r="R57" s="43"/>
    </row>
    <row r="58" spans="1:18" ht="11.25" customHeight="1">
      <c r="A58" s="43">
        <v>4</v>
      </c>
      <c r="B58" s="43" t="s">
        <v>118</v>
      </c>
      <c r="C58" s="51">
        <v>9</v>
      </c>
      <c r="D58" s="51">
        <v>4</v>
      </c>
      <c r="E58" s="51">
        <v>0.5</v>
      </c>
      <c r="F58" s="51" t="s">
        <v>180</v>
      </c>
      <c r="G58" s="51">
        <v>54</v>
      </c>
      <c r="H58" s="51">
        <v>0.6</v>
      </c>
      <c r="I58" s="51">
        <v>1</v>
      </c>
      <c r="J58" s="51">
        <v>20</v>
      </c>
      <c r="K58" s="51">
        <v>20</v>
      </c>
      <c r="L58" s="51"/>
      <c r="M58" s="36" t="s">
        <v>186</v>
      </c>
      <c r="N58" s="41" t="s">
        <v>65</v>
      </c>
      <c r="O58" s="53">
        <f>P58/E58</f>
        <v>4</v>
      </c>
      <c r="P58" s="51">
        <v>2</v>
      </c>
      <c r="Q58" s="51">
        <v>2</v>
      </c>
      <c r="R58" s="43"/>
    </row>
    <row r="59" spans="1:18" ht="11.25" customHeight="1">
      <c r="A59" s="43"/>
      <c r="B59" s="43"/>
      <c r="C59" s="51">
        <v>9</v>
      </c>
      <c r="D59" s="51">
        <v>5</v>
      </c>
      <c r="E59" s="51">
        <v>2</v>
      </c>
      <c r="F59" s="51" t="s">
        <v>90</v>
      </c>
      <c r="G59" s="51">
        <v>71</v>
      </c>
      <c r="H59" s="51">
        <v>0.7</v>
      </c>
      <c r="I59" s="51" t="s">
        <v>56</v>
      </c>
      <c r="J59" s="51">
        <v>26</v>
      </c>
      <c r="K59" s="51">
        <v>28</v>
      </c>
      <c r="L59" s="51"/>
      <c r="M59" s="36" t="s">
        <v>186</v>
      </c>
      <c r="N59" s="41" t="s">
        <v>65</v>
      </c>
      <c r="O59" s="53">
        <f>P59/E59</f>
        <v>4.5</v>
      </c>
      <c r="P59" s="51">
        <v>9</v>
      </c>
      <c r="Q59" s="51">
        <v>7</v>
      </c>
      <c r="R59" s="43"/>
    </row>
    <row r="60" spans="1:18" ht="11.25" customHeight="1">
      <c r="A60" s="43"/>
      <c r="B60" s="43"/>
      <c r="C60" s="51">
        <v>3</v>
      </c>
      <c r="D60" s="51">
        <v>64</v>
      </c>
      <c r="E60" s="51">
        <v>1.8</v>
      </c>
      <c r="F60" s="51" t="s">
        <v>76</v>
      </c>
      <c r="G60" s="51">
        <v>51</v>
      </c>
      <c r="H60" s="51">
        <v>0.65</v>
      </c>
      <c r="I60" s="51">
        <v>3</v>
      </c>
      <c r="J60" s="51">
        <v>20</v>
      </c>
      <c r="K60" s="51">
        <v>22</v>
      </c>
      <c r="L60" s="51"/>
      <c r="M60" s="36" t="s">
        <v>148</v>
      </c>
      <c r="N60" s="41" t="s">
        <v>65</v>
      </c>
      <c r="O60" s="53">
        <f>P60/E60</f>
        <v>5</v>
      </c>
      <c r="P60" s="51">
        <v>9</v>
      </c>
      <c r="Q60" s="51">
        <v>6</v>
      </c>
      <c r="R60" s="43"/>
    </row>
    <row r="61" spans="1:18" ht="11.25" customHeight="1">
      <c r="A61" s="43"/>
      <c r="B61" s="43"/>
      <c r="C61" s="51">
        <v>3</v>
      </c>
      <c r="D61" s="51">
        <v>61</v>
      </c>
      <c r="E61" s="51">
        <v>0.6</v>
      </c>
      <c r="F61" s="51" t="s">
        <v>190</v>
      </c>
      <c r="G61" s="51">
        <v>56</v>
      </c>
      <c r="H61" s="51">
        <v>0.7</v>
      </c>
      <c r="I61" s="51" t="s">
        <v>56</v>
      </c>
      <c r="J61" s="51">
        <v>21</v>
      </c>
      <c r="K61" s="51">
        <v>20</v>
      </c>
      <c r="L61" s="51"/>
      <c r="M61" s="36" t="s">
        <v>148</v>
      </c>
      <c r="N61" s="41" t="s">
        <v>65</v>
      </c>
      <c r="O61" s="53">
        <f>P61/E61</f>
        <v>5</v>
      </c>
      <c r="P61" s="51">
        <v>3</v>
      </c>
      <c r="Q61" s="51">
        <v>2</v>
      </c>
      <c r="R61" s="43"/>
    </row>
    <row r="62" spans="1:18" ht="11.25" customHeight="1">
      <c r="A62" s="43"/>
      <c r="B62" s="43"/>
      <c r="C62" s="51">
        <v>3</v>
      </c>
      <c r="D62" s="51">
        <v>52</v>
      </c>
      <c r="E62" s="51">
        <v>1.5</v>
      </c>
      <c r="F62" s="51" t="s">
        <v>82</v>
      </c>
      <c r="G62" s="51">
        <v>51</v>
      </c>
      <c r="H62" s="51">
        <v>0.8</v>
      </c>
      <c r="I62" s="51">
        <v>2</v>
      </c>
      <c r="J62" s="51">
        <v>23</v>
      </c>
      <c r="K62" s="51">
        <v>22</v>
      </c>
      <c r="L62" s="51"/>
      <c r="M62" s="36" t="s">
        <v>148</v>
      </c>
      <c r="N62" s="41" t="s">
        <v>65</v>
      </c>
      <c r="O62" s="53">
        <f>P62/E62</f>
        <v>4.666666666666667</v>
      </c>
      <c r="P62" s="51">
        <v>7</v>
      </c>
      <c r="Q62" s="51">
        <v>4</v>
      </c>
      <c r="R62" s="43"/>
    </row>
    <row r="63" spans="1:18" ht="11.25" customHeight="1">
      <c r="A63" s="43"/>
      <c r="B63" s="43"/>
      <c r="C63" s="51">
        <v>22</v>
      </c>
      <c r="D63" s="51">
        <v>24</v>
      </c>
      <c r="E63" s="51">
        <v>0.5</v>
      </c>
      <c r="F63" s="51" t="s">
        <v>59</v>
      </c>
      <c r="G63" s="51">
        <v>60</v>
      </c>
      <c r="H63" s="51">
        <v>0.6</v>
      </c>
      <c r="I63" s="51" t="s">
        <v>56</v>
      </c>
      <c r="J63" s="51">
        <v>24</v>
      </c>
      <c r="K63" s="51">
        <v>22</v>
      </c>
      <c r="L63" s="51"/>
      <c r="M63" s="36" t="s">
        <v>148</v>
      </c>
      <c r="N63" s="41" t="s">
        <v>65</v>
      </c>
      <c r="O63" s="53">
        <f>P63/E63</f>
        <v>4</v>
      </c>
      <c r="P63" s="51">
        <v>2</v>
      </c>
      <c r="Q63" s="51">
        <v>2</v>
      </c>
      <c r="R63" s="43"/>
    </row>
    <row r="64" spans="1:18" ht="11.25" customHeight="1">
      <c r="A64" s="43"/>
      <c r="B64" s="43"/>
      <c r="C64" s="51">
        <v>22</v>
      </c>
      <c r="D64" s="51">
        <v>31</v>
      </c>
      <c r="E64" s="51">
        <v>2.4</v>
      </c>
      <c r="F64" s="51" t="s">
        <v>59</v>
      </c>
      <c r="G64" s="51">
        <v>60</v>
      </c>
      <c r="H64" s="51">
        <v>0.6</v>
      </c>
      <c r="I64" s="51" t="s">
        <v>56</v>
      </c>
      <c r="J64" s="51">
        <v>22</v>
      </c>
      <c r="K64" s="51">
        <v>24</v>
      </c>
      <c r="L64" s="51"/>
      <c r="M64" s="36" t="s">
        <v>148</v>
      </c>
      <c r="N64" s="41" t="s">
        <v>65</v>
      </c>
      <c r="O64" s="53">
        <f>P64/E64</f>
        <v>4.583333333333334</v>
      </c>
      <c r="P64" s="51">
        <v>11</v>
      </c>
      <c r="Q64" s="51">
        <v>9</v>
      </c>
      <c r="R64" s="43"/>
    </row>
    <row r="65" spans="1:18" ht="11.25" customHeight="1">
      <c r="A65" s="43"/>
      <c r="B65" s="43"/>
      <c r="C65" s="51">
        <v>7</v>
      </c>
      <c r="D65" s="51">
        <v>4</v>
      </c>
      <c r="E65" s="51">
        <v>1.3</v>
      </c>
      <c r="F65" s="51" t="s">
        <v>191</v>
      </c>
      <c r="G65" s="51">
        <v>42</v>
      </c>
      <c r="H65" s="51">
        <v>0.8</v>
      </c>
      <c r="I65" s="51">
        <v>2</v>
      </c>
      <c r="J65" s="51">
        <v>13</v>
      </c>
      <c r="K65" s="51">
        <v>14</v>
      </c>
      <c r="L65" s="51"/>
      <c r="M65" s="36" t="s">
        <v>148</v>
      </c>
      <c r="N65" s="41" t="s">
        <v>65</v>
      </c>
      <c r="O65" s="53">
        <f>P65/E65</f>
        <v>5.384615384615384</v>
      </c>
      <c r="P65" s="51">
        <v>7</v>
      </c>
      <c r="Q65" s="51">
        <v>5</v>
      </c>
      <c r="R65" s="43"/>
    </row>
    <row r="66" spans="1:18" ht="11.25" customHeight="1">
      <c r="A66" s="109"/>
      <c r="B66" s="85" t="s">
        <v>53</v>
      </c>
      <c r="C66" s="109"/>
      <c r="D66" s="109"/>
      <c r="E66" s="84">
        <f>SUM(E58:E65)</f>
        <v>10.6</v>
      </c>
      <c r="F66" s="84"/>
      <c r="G66" s="84"/>
      <c r="H66" s="84"/>
      <c r="I66" s="84"/>
      <c r="J66" s="84"/>
      <c r="K66" s="84"/>
      <c r="L66" s="84"/>
      <c r="M66" s="117"/>
      <c r="N66" s="84"/>
      <c r="O66" s="84"/>
      <c r="P66" s="84">
        <f>SUM(P58:P65)</f>
        <v>50</v>
      </c>
      <c r="Q66" s="84">
        <f>SUM(Q58:Q65)</f>
        <v>37</v>
      </c>
      <c r="R66" s="84"/>
    </row>
    <row r="67" spans="1:18" ht="14.25" customHeight="1">
      <c r="A67" s="93"/>
      <c r="B67" s="45" t="s">
        <v>58</v>
      </c>
      <c r="C67" s="61"/>
      <c r="D67" s="47"/>
      <c r="E67" s="62">
        <f>E66+E57+E48+E29</f>
        <v>45.2</v>
      </c>
      <c r="F67" s="63"/>
      <c r="G67" s="47"/>
      <c r="H67" s="47"/>
      <c r="I67" s="47"/>
      <c r="J67" s="47"/>
      <c r="K67" s="47"/>
      <c r="L67" s="47"/>
      <c r="M67" s="47"/>
      <c r="N67" s="47" t="s">
        <v>65</v>
      </c>
      <c r="O67" s="47"/>
      <c r="P67" s="47">
        <f>P66+P57+P48+P29</f>
        <v>224</v>
      </c>
      <c r="Q67" s="47">
        <f>Q66+Q57+Q48+Q29</f>
        <v>130</v>
      </c>
      <c r="R67" s="118"/>
    </row>
    <row r="68" spans="1:18" ht="11.25" customHeight="1">
      <c r="A68" s="54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54"/>
    </row>
    <row r="69" spans="1:18" ht="11.25" customHeight="1">
      <c r="A69" s="54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4"/>
    </row>
    <row r="70" spans="1:18" ht="15" customHeight="1">
      <c r="A70" s="54"/>
      <c r="E70" s="2"/>
      <c r="F70" s="2" t="s">
        <v>130</v>
      </c>
      <c r="G70" s="2"/>
      <c r="H70" s="2"/>
      <c r="I70" s="2"/>
      <c r="J70" s="2"/>
      <c r="K70" s="2"/>
      <c r="L70" s="2"/>
      <c r="M70" s="2"/>
      <c r="N70" s="2"/>
      <c r="O70" s="99"/>
      <c r="P70" s="99"/>
      <c r="Q70" s="99"/>
      <c r="R70" s="54"/>
    </row>
    <row r="71" spans="1:18" ht="11.25" customHeight="1">
      <c r="A71" s="54"/>
      <c r="B71" s="70" t="s">
        <v>103</v>
      </c>
      <c r="O71" s="99"/>
      <c r="P71" s="99"/>
      <c r="Q71" s="99"/>
      <c r="R71" s="54"/>
    </row>
    <row r="72" spans="1:18" ht="11.25" customHeight="1">
      <c r="A72" s="54"/>
      <c r="B72" s="70" t="s">
        <v>105</v>
      </c>
      <c r="O72" s="99"/>
      <c r="P72" s="99"/>
      <c r="Q72" s="99"/>
      <c r="R72" s="54"/>
    </row>
    <row r="73" spans="1:18" ht="11.25" customHeight="1">
      <c r="A73" s="54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4"/>
    </row>
    <row r="74" spans="1:18" ht="11.25" customHeight="1">
      <c r="A74" s="54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4"/>
    </row>
    <row r="75" spans="1:18" ht="11.25" customHeight="1">
      <c r="A75" s="54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4"/>
    </row>
    <row r="76" spans="1:18" ht="11.25" customHeight="1">
      <c r="A76" s="54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4"/>
    </row>
    <row r="77" spans="1:18" ht="11.25" customHeight="1">
      <c r="A77" s="54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54"/>
    </row>
    <row r="78" spans="1:18" ht="11.25" customHeight="1">
      <c r="A78" s="54"/>
      <c r="O78" s="99"/>
      <c r="P78" s="99"/>
      <c r="Q78" s="99"/>
      <c r="R78" s="54"/>
    </row>
    <row r="79" spans="1:18" ht="11.25" customHeight="1">
      <c r="A79" s="54"/>
      <c r="O79" s="99"/>
      <c r="P79" s="99"/>
      <c r="Q79" s="99"/>
      <c r="R79" s="54"/>
    </row>
    <row r="80" spans="15:18" ht="11.25" customHeight="1">
      <c r="O80" s="99"/>
      <c r="P80" s="99"/>
      <c r="Q80" s="99"/>
      <c r="R80" s="54"/>
    </row>
    <row r="81" spans="1:18" ht="11.25" customHeight="1">
      <c r="A81" s="64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54"/>
    </row>
    <row r="82" spans="1:18" ht="11.25" customHeight="1">
      <c r="A82" s="6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54"/>
    </row>
    <row r="83" spans="1:18" ht="11.25" customHeight="1">
      <c r="A83" s="64" t="s">
        <v>104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54"/>
    </row>
    <row r="84" spans="2:18" ht="11.25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54"/>
    </row>
    <row r="85" spans="2:18" ht="11.25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54"/>
    </row>
    <row r="86" spans="2:18" ht="11.25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54"/>
    </row>
    <row r="87" spans="1:18" ht="11.25" customHeight="1">
      <c r="A87" s="71" t="s">
        <v>106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54"/>
    </row>
    <row r="115" ht="16.5" customHeight="1"/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32013888888888886" right="0.3597222222222222" top="0.5798611111111112" bottom="0.4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6"/>
  <sheetViews>
    <sheetView workbookViewId="0" topLeftCell="A4">
      <selection activeCell="T20" sqref="T20"/>
    </sheetView>
  </sheetViews>
  <sheetFormatPr defaultColWidth="9.00390625" defaultRowHeight="12.75"/>
  <cols>
    <col min="1" max="1" width="2.875" style="1" customWidth="1"/>
    <col min="2" max="2" width="15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7.62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3:18" ht="15.75">
      <c r="C2" s="2"/>
      <c r="D2" s="2" t="s">
        <v>121</v>
      </c>
      <c r="M2" s="3" t="s">
        <v>0</v>
      </c>
      <c r="N2" s="3"/>
      <c r="O2" s="3"/>
      <c r="P2" s="3"/>
      <c r="Q2" s="3"/>
      <c r="R2" s="3"/>
    </row>
    <row r="3" spans="1:18" ht="15.75">
      <c r="A3" s="119" t="s">
        <v>192</v>
      </c>
      <c r="B3" s="119"/>
      <c r="C3" s="119"/>
      <c r="D3" s="119"/>
      <c r="E3" s="119"/>
      <c r="F3" s="119"/>
      <c r="G3" s="119"/>
      <c r="H3" s="119"/>
      <c r="L3" s="3" t="s">
        <v>1</v>
      </c>
      <c r="M3" s="3"/>
      <c r="N3" s="3"/>
      <c r="O3" s="3"/>
      <c r="P3" s="3"/>
      <c r="Q3" s="3"/>
      <c r="R3" s="3"/>
    </row>
    <row r="4" spans="1:18" ht="15.75">
      <c r="A4" s="120" t="s">
        <v>193</v>
      </c>
      <c r="B4" s="120"/>
      <c r="C4" s="120"/>
      <c r="D4" s="120"/>
      <c r="E4" s="120"/>
      <c r="F4" s="120"/>
      <c r="G4" s="120"/>
      <c r="L4" s="5"/>
      <c r="M4" s="3" t="s">
        <v>2</v>
      </c>
      <c r="N4" s="3"/>
      <c r="O4" s="3"/>
      <c r="P4" s="3"/>
      <c r="Q4" s="3"/>
      <c r="R4" s="3"/>
    </row>
    <row r="5" spans="5:18" ht="15" customHeight="1">
      <c r="E5" s="2" t="s">
        <v>194</v>
      </c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6.5">
      <c r="A7" s="7" t="s">
        <v>155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1.25" customHeight="1">
      <c r="A14" s="43">
        <v>1</v>
      </c>
      <c r="B14" s="43" t="s">
        <v>63</v>
      </c>
      <c r="C14" s="51">
        <v>2</v>
      </c>
      <c r="D14" s="51">
        <v>16</v>
      </c>
      <c r="E14" s="51">
        <v>3</v>
      </c>
      <c r="F14" s="51" t="s">
        <v>84</v>
      </c>
      <c r="G14" s="51">
        <v>76</v>
      </c>
      <c r="H14" s="51">
        <v>0.75</v>
      </c>
      <c r="I14" s="51" t="s">
        <v>56</v>
      </c>
      <c r="J14" s="51">
        <v>28</v>
      </c>
      <c r="K14" s="51">
        <v>36</v>
      </c>
      <c r="L14" s="51"/>
      <c r="M14" s="36" t="s">
        <v>127</v>
      </c>
      <c r="N14" s="41" t="s">
        <v>62</v>
      </c>
      <c r="O14" s="53">
        <f>P14/E14</f>
        <v>417</v>
      </c>
      <c r="P14" s="51">
        <v>1251</v>
      </c>
      <c r="Q14" s="51">
        <v>1030</v>
      </c>
      <c r="R14" s="43"/>
    </row>
    <row r="15" spans="1:18" ht="11.25" customHeight="1">
      <c r="A15" s="43"/>
      <c r="B15" s="43"/>
      <c r="C15" s="51">
        <v>5</v>
      </c>
      <c r="D15" s="51">
        <v>17</v>
      </c>
      <c r="E15" s="51">
        <v>2</v>
      </c>
      <c r="F15" s="51" t="s">
        <v>84</v>
      </c>
      <c r="G15" s="51">
        <v>76</v>
      </c>
      <c r="H15" s="51">
        <v>0.7</v>
      </c>
      <c r="I15" s="51" t="s">
        <v>56</v>
      </c>
      <c r="J15" s="51">
        <v>26</v>
      </c>
      <c r="K15" s="51">
        <v>32</v>
      </c>
      <c r="L15" s="51"/>
      <c r="M15" s="36" t="s">
        <v>127</v>
      </c>
      <c r="N15" s="41" t="s">
        <v>62</v>
      </c>
      <c r="O15" s="53">
        <f>P15/E15</f>
        <v>302.5</v>
      </c>
      <c r="P15" s="51">
        <v>605</v>
      </c>
      <c r="Q15" s="51">
        <v>521</v>
      </c>
      <c r="R15" s="43"/>
    </row>
    <row r="16" spans="1:18" ht="11.25" customHeight="1">
      <c r="A16" s="43"/>
      <c r="B16" s="43"/>
      <c r="C16" s="51">
        <v>25</v>
      </c>
      <c r="D16" s="51">
        <v>1</v>
      </c>
      <c r="E16" s="51">
        <v>2</v>
      </c>
      <c r="F16" s="51" t="s">
        <v>59</v>
      </c>
      <c r="G16" s="51">
        <v>90</v>
      </c>
      <c r="H16" s="51">
        <v>0.6</v>
      </c>
      <c r="I16" s="51">
        <v>1</v>
      </c>
      <c r="J16" s="51">
        <v>28</v>
      </c>
      <c r="K16" s="51">
        <v>32</v>
      </c>
      <c r="L16" s="51"/>
      <c r="M16" s="36" t="s">
        <v>127</v>
      </c>
      <c r="N16" s="41" t="s">
        <v>62</v>
      </c>
      <c r="O16" s="53">
        <f>P16/E16</f>
        <v>299</v>
      </c>
      <c r="P16" s="51">
        <v>598</v>
      </c>
      <c r="Q16" s="51">
        <v>501</v>
      </c>
      <c r="R16" s="43"/>
    </row>
    <row r="17" spans="1:18" ht="11.25" customHeight="1">
      <c r="A17" s="43"/>
      <c r="B17" s="43"/>
      <c r="C17" s="51">
        <v>25</v>
      </c>
      <c r="D17" s="51">
        <v>3</v>
      </c>
      <c r="E17" s="51">
        <v>2</v>
      </c>
      <c r="F17" s="51" t="s">
        <v>59</v>
      </c>
      <c r="G17" s="51">
        <v>91</v>
      </c>
      <c r="H17" s="51">
        <v>0.6</v>
      </c>
      <c r="I17" s="51" t="s">
        <v>56</v>
      </c>
      <c r="J17" s="51">
        <v>30</v>
      </c>
      <c r="K17" s="51">
        <v>32</v>
      </c>
      <c r="L17" s="51"/>
      <c r="M17" s="36" t="s">
        <v>127</v>
      </c>
      <c r="N17" s="41" t="s">
        <v>62</v>
      </c>
      <c r="O17" s="53">
        <f>P17/E17</f>
        <v>486.5</v>
      </c>
      <c r="P17" s="51">
        <v>973</v>
      </c>
      <c r="Q17" s="51">
        <v>860</v>
      </c>
      <c r="R17" s="43"/>
    </row>
    <row r="18" spans="1:18" ht="11.25" customHeight="1">
      <c r="A18" s="43"/>
      <c r="B18" s="43"/>
      <c r="C18" s="51">
        <v>25</v>
      </c>
      <c r="D18" s="51">
        <v>28</v>
      </c>
      <c r="E18" s="51">
        <v>3.5</v>
      </c>
      <c r="F18" s="51" t="s">
        <v>59</v>
      </c>
      <c r="G18" s="51">
        <v>81</v>
      </c>
      <c r="H18" s="51">
        <v>0.6</v>
      </c>
      <c r="I18" s="51" t="s">
        <v>56</v>
      </c>
      <c r="J18" s="51">
        <v>29</v>
      </c>
      <c r="K18" s="51">
        <v>36</v>
      </c>
      <c r="L18" s="51"/>
      <c r="M18" s="36" t="s">
        <v>127</v>
      </c>
      <c r="N18" s="41" t="s">
        <v>62</v>
      </c>
      <c r="O18" s="53">
        <f>P18/E18</f>
        <v>415.14285714285717</v>
      </c>
      <c r="P18" s="51">
        <v>1453</v>
      </c>
      <c r="Q18" s="51">
        <v>1360</v>
      </c>
      <c r="R18" s="43"/>
    </row>
    <row r="19" spans="1:18" ht="11.25" customHeight="1">
      <c r="A19" s="43"/>
      <c r="B19" s="43"/>
      <c r="C19" s="51">
        <v>2</v>
      </c>
      <c r="D19" s="51">
        <v>1</v>
      </c>
      <c r="E19" s="51">
        <v>0.8</v>
      </c>
      <c r="F19" s="51" t="s">
        <v>59</v>
      </c>
      <c r="G19" s="51">
        <v>90</v>
      </c>
      <c r="H19" s="51">
        <v>0.5</v>
      </c>
      <c r="I19" s="51">
        <v>1</v>
      </c>
      <c r="J19" s="51">
        <v>26</v>
      </c>
      <c r="K19" s="51">
        <v>32</v>
      </c>
      <c r="L19" s="51"/>
      <c r="M19" s="36" t="s">
        <v>127</v>
      </c>
      <c r="N19" s="41" t="s">
        <v>62</v>
      </c>
      <c r="O19" s="53">
        <f>P19/E19</f>
        <v>813.75</v>
      </c>
      <c r="P19" s="51">
        <v>651</v>
      </c>
      <c r="Q19" s="51">
        <v>528</v>
      </c>
      <c r="R19" s="43"/>
    </row>
    <row r="20" spans="1:18" ht="11.25" customHeight="1">
      <c r="A20" s="43"/>
      <c r="B20" s="43"/>
      <c r="C20" s="51">
        <v>21</v>
      </c>
      <c r="D20" s="51">
        <v>28</v>
      </c>
      <c r="E20" s="51">
        <v>3.9</v>
      </c>
      <c r="F20" s="51" t="s">
        <v>59</v>
      </c>
      <c r="G20" s="51">
        <v>57</v>
      </c>
      <c r="H20" s="51">
        <v>0.5</v>
      </c>
      <c r="I20" s="51" t="s">
        <v>56</v>
      </c>
      <c r="J20" s="51">
        <v>22</v>
      </c>
      <c r="K20" s="51">
        <v>24</v>
      </c>
      <c r="L20" s="51"/>
      <c r="M20" s="36" t="s">
        <v>127</v>
      </c>
      <c r="N20" s="41" t="s">
        <v>62</v>
      </c>
      <c r="O20" s="53">
        <f>P20/E20</f>
        <v>306.4102564102564</v>
      </c>
      <c r="P20" s="51">
        <v>1195</v>
      </c>
      <c r="Q20" s="51">
        <v>809</v>
      </c>
      <c r="R20" s="43"/>
    </row>
    <row r="21" spans="1:18" ht="11.25" customHeight="1">
      <c r="A21" s="43"/>
      <c r="B21" s="39" t="s">
        <v>53</v>
      </c>
      <c r="C21" s="43"/>
      <c r="D21" s="49"/>
      <c r="E21" s="43">
        <f>SUM(E14:E20)</f>
        <v>17.200000000000003</v>
      </c>
      <c r="F21" s="43"/>
      <c r="G21" s="43"/>
      <c r="H21" s="43"/>
      <c r="I21" s="43"/>
      <c r="J21" s="43"/>
      <c r="K21" s="43"/>
      <c r="L21" s="43"/>
      <c r="M21" s="50"/>
      <c r="N21" s="50"/>
      <c r="O21" s="43"/>
      <c r="P21" s="43">
        <f>SUM(P14:P20)</f>
        <v>6726</v>
      </c>
      <c r="Q21" s="43">
        <f>SUM(Q14:Q20)</f>
        <v>5609</v>
      </c>
      <c r="R21" s="43"/>
    </row>
    <row r="22" spans="1:18" ht="11.25" customHeight="1">
      <c r="A22" s="43">
        <v>2</v>
      </c>
      <c r="B22" s="43" t="s">
        <v>118</v>
      </c>
      <c r="C22" s="51">
        <v>5</v>
      </c>
      <c r="D22" s="51">
        <v>21.2</v>
      </c>
      <c r="E22" s="51">
        <v>1.1</v>
      </c>
      <c r="F22" s="51" t="s">
        <v>59</v>
      </c>
      <c r="G22" s="51">
        <v>105</v>
      </c>
      <c r="H22" s="51">
        <v>0.5</v>
      </c>
      <c r="I22" s="51" t="s">
        <v>56</v>
      </c>
      <c r="J22" s="51">
        <v>31</v>
      </c>
      <c r="K22" s="51">
        <v>36</v>
      </c>
      <c r="L22" s="51"/>
      <c r="M22" s="36" t="s">
        <v>127</v>
      </c>
      <c r="N22" s="41" t="s">
        <v>62</v>
      </c>
      <c r="O22" s="53">
        <f>P22/E22</f>
        <v>439.09090909090907</v>
      </c>
      <c r="P22" s="51">
        <v>483</v>
      </c>
      <c r="Q22" s="51">
        <v>302</v>
      </c>
      <c r="R22" s="43"/>
    </row>
    <row r="23" spans="1:18" ht="11.25" customHeight="1">
      <c r="A23" s="43"/>
      <c r="B23" s="43"/>
      <c r="C23" s="51">
        <v>5</v>
      </c>
      <c r="D23" s="51">
        <v>28.3</v>
      </c>
      <c r="E23" s="51">
        <v>1.3</v>
      </c>
      <c r="F23" s="51" t="s">
        <v>59</v>
      </c>
      <c r="G23" s="51">
        <v>105</v>
      </c>
      <c r="H23" s="51">
        <v>0.6</v>
      </c>
      <c r="I23" s="51" t="s">
        <v>56</v>
      </c>
      <c r="J23" s="51">
        <v>32</v>
      </c>
      <c r="K23" s="51">
        <v>36</v>
      </c>
      <c r="L23" s="51"/>
      <c r="M23" s="36" t="s">
        <v>127</v>
      </c>
      <c r="N23" s="41" t="s">
        <v>62</v>
      </c>
      <c r="O23" s="53">
        <f>P23/E23</f>
        <v>900.7692307692307</v>
      </c>
      <c r="P23" s="51">
        <v>1171</v>
      </c>
      <c r="Q23" s="51">
        <v>549</v>
      </c>
      <c r="R23" s="43"/>
    </row>
    <row r="24" spans="1:18" ht="11.25" customHeight="1">
      <c r="A24" s="43"/>
      <c r="B24" s="43"/>
      <c r="C24" s="51">
        <v>5</v>
      </c>
      <c r="D24" s="51">
        <v>29.2</v>
      </c>
      <c r="E24" s="51">
        <v>3.8</v>
      </c>
      <c r="F24" s="51" t="s">
        <v>97</v>
      </c>
      <c r="G24" s="51">
        <v>105</v>
      </c>
      <c r="H24" s="51">
        <v>0.5</v>
      </c>
      <c r="I24" s="51">
        <v>1</v>
      </c>
      <c r="J24" s="51">
        <v>30</v>
      </c>
      <c r="K24" s="51">
        <v>36</v>
      </c>
      <c r="L24" s="51"/>
      <c r="M24" s="36" t="s">
        <v>127</v>
      </c>
      <c r="N24" s="41" t="s">
        <v>62</v>
      </c>
      <c r="O24" s="53">
        <f>P24/E24</f>
        <v>490</v>
      </c>
      <c r="P24" s="51">
        <v>1862</v>
      </c>
      <c r="Q24" s="51">
        <v>1249</v>
      </c>
      <c r="R24" s="43"/>
    </row>
    <row r="25" spans="1:18" ht="11.25" customHeight="1">
      <c r="A25" s="43"/>
      <c r="B25" s="39" t="s">
        <v>53</v>
      </c>
      <c r="C25" s="42"/>
      <c r="D25" s="42"/>
      <c r="E25" s="43">
        <f>SUM(E22:E24)</f>
        <v>6.199999999999999</v>
      </c>
      <c r="F25" s="43"/>
      <c r="G25" s="43"/>
      <c r="H25" s="43"/>
      <c r="I25" s="43"/>
      <c r="J25" s="43"/>
      <c r="K25" s="43"/>
      <c r="L25" s="43"/>
      <c r="M25" s="50"/>
      <c r="N25" s="43"/>
      <c r="O25" s="43"/>
      <c r="P25" s="43">
        <f>SUM(P22:P24)</f>
        <v>3516</v>
      </c>
      <c r="Q25" s="43">
        <f>SUM(Q22:Q24)</f>
        <v>2100</v>
      </c>
      <c r="R25" s="43"/>
    </row>
    <row r="26" spans="1:18" ht="15.75" customHeight="1">
      <c r="A26" s="45"/>
      <c r="B26" s="76" t="s">
        <v>58</v>
      </c>
      <c r="C26" s="77"/>
      <c r="D26" s="78"/>
      <c r="E26" s="91">
        <f>E25+E21</f>
        <v>23.400000000000002</v>
      </c>
      <c r="F26" s="80"/>
      <c r="G26" s="78"/>
      <c r="H26" s="78"/>
      <c r="I26" s="78"/>
      <c r="J26" s="78"/>
      <c r="K26" s="78"/>
      <c r="L26" s="78"/>
      <c r="M26" s="78"/>
      <c r="N26" s="78" t="s">
        <v>62</v>
      </c>
      <c r="O26" s="78"/>
      <c r="P26" s="78">
        <f>P25+P21</f>
        <v>10242</v>
      </c>
      <c r="Q26" s="78">
        <f>Q25+Q21</f>
        <v>7709</v>
      </c>
      <c r="R26" s="76"/>
    </row>
    <row r="27" ht="14.25" customHeight="1"/>
    <row r="28" spans="1:18" ht="15" customHeight="1">
      <c r="A28" s="43">
        <v>1</v>
      </c>
      <c r="B28" s="43" t="s">
        <v>63</v>
      </c>
      <c r="C28" s="51">
        <v>21</v>
      </c>
      <c r="D28" s="51">
        <v>15</v>
      </c>
      <c r="E28" s="51">
        <v>2</v>
      </c>
      <c r="F28" s="51" t="s">
        <v>59</v>
      </c>
      <c r="G28" s="51">
        <v>61</v>
      </c>
      <c r="H28" s="51">
        <v>0.6</v>
      </c>
      <c r="I28" s="51" t="s">
        <v>56</v>
      </c>
      <c r="J28" s="51">
        <v>23</v>
      </c>
      <c r="K28" s="51">
        <v>26</v>
      </c>
      <c r="L28" s="51"/>
      <c r="M28" s="36" t="s">
        <v>195</v>
      </c>
      <c r="N28" s="36" t="s">
        <v>52</v>
      </c>
      <c r="O28" s="53">
        <f>P28/E28</f>
        <v>27.5</v>
      </c>
      <c r="P28" s="51">
        <v>55</v>
      </c>
      <c r="Q28" s="51">
        <v>45</v>
      </c>
      <c r="R28" s="43"/>
    </row>
    <row r="29" spans="1:18" ht="15" customHeight="1">
      <c r="A29" s="43"/>
      <c r="B29" s="39" t="s">
        <v>53</v>
      </c>
      <c r="C29" s="43"/>
      <c r="D29" s="43"/>
      <c r="E29" s="43">
        <f>SUM(E28)</f>
        <v>2</v>
      </c>
      <c r="F29" s="43"/>
      <c r="G29" s="43"/>
      <c r="H29" s="43"/>
      <c r="I29" s="43"/>
      <c r="J29" s="43"/>
      <c r="K29" s="43"/>
      <c r="L29" s="43"/>
      <c r="M29" s="50"/>
      <c r="N29" s="50"/>
      <c r="O29" s="43"/>
      <c r="P29" s="43">
        <f>SUM(P28)</f>
        <v>55</v>
      </c>
      <c r="Q29" s="43">
        <f>SUM(Q28)</f>
        <v>45</v>
      </c>
      <c r="R29" s="43"/>
    </row>
    <row r="30" spans="1:18" ht="15" customHeight="1">
      <c r="A30" s="76"/>
      <c r="B30" s="76" t="s">
        <v>58</v>
      </c>
      <c r="C30" s="77"/>
      <c r="D30" s="78"/>
      <c r="E30" s="91">
        <f>E29</f>
        <v>2</v>
      </c>
      <c r="F30" s="80"/>
      <c r="G30" s="78"/>
      <c r="H30" s="78"/>
      <c r="I30" s="78"/>
      <c r="J30" s="78"/>
      <c r="K30" s="78"/>
      <c r="L30" s="78"/>
      <c r="M30" s="78"/>
      <c r="N30" s="78" t="s">
        <v>52</v>
      </c>
      <c r="O30" s="78"/>
      <c r="P30" s="78">
        <f>P29</f>
        <v>55</v>
      </c>
      <c r="Q30" s="78">
        <f>Q29</f>
        <v>45</v>
      </c>
      <c r="R30" s="76"/>
    </row>
    <row r="31" spans="1:18" ht="15" customHeight="1">
      <c r="A31" s="54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02"/>
      <c r="N31" s="102"/>
      <c r="O31" s="54"/>
      <c r="P31" s="54"/>
      <c r="Q31" s="54"/>
      <c r="R31" s="54"/>
    </row>
    <row r="32" spans="1:18" ht="15" customHeight="1">
      <c r="A32" s="43">
        <v>1</v>
      </c>
      <c r="B32" s="43" t="s">
        <v>63</v>
      </c>
      <c r="C32" s="51">
        <v>6</v>
      </c>
      <c r="D32" s="51">
        <v>15</v>
      </c>
      <c r="E32" s="51">
        <v>3</v>
      </c>
      <c r="F32" s="51" t="s">
        <v>84</v>
      </c>
      <c r="G32" s="51">
        <v>76</v>
      </c>
      <c r="H32" s="51">
        <v>0.7</v>
      </c>
      <c r="I32" s="51" t="s">
        <v>56</v>
      </c>
      <c r="J32" s="51">
        <v>27</v>
      </c>
      <c r="K32" s="51">
        <v>32</v>
      </c>
      <c r="L32" s="51"/>
      <c r="M32" s="36" t="s">
        <v>195</v>
      </c>
      <c r="N32" s="36" t="s">
        <v>65</v>
      </c>
      <c r="O32" s="53">
        <f>P32/E32</f>
        <v>5</v>
      </c>
      <c r="P32" s="51">
        <v>15</v>
      </c>
      <c r="Q32" s="51">
        <v>8</v>
      </c>
      <c r="R32" s="43"/>
    </row>
    <row r="33" spans="1:18" ht="15" customHeight="1">
      <c r="A33" s="43"/>
      <c r="B33" s="43"/>
      <c r="C33" s="51">
        <v>35</v>
      </c>
      <c r="D33" s="51">
        <v>7</v>
      </c>
      <c r="E33" s="51">
        <v>10</v>
      </c>
      <c r="F33" s="51" t="s">
        <v>182</v>
      </c>
      <c r="G33" s="51">
        <v>50</v>
      </c>
      <c r="H33" s="51">
        <v>0.85</v>
      </c>
      <c r="I33" s="51" t="s">
        <v>50</v>
      </c>
      <c r="J33" s="51">
        <v>23</v>
      </c>
      <c r="K33" s="51">
        <v>24</v>
      </c>
      <c r="L33" s="51"/>
      <c r="M33" s="36" t="s">
        <v>195</v>
      </c>
      <c r="N33" s="36" t="s">
        <v>65</v>
      </c>
      <c r="O33" s="53">
        <f>P33/E33</f>
        <v>5</v>
      </c>
      <c r="P33" s="51">
        <v>50</v>
      </c>
      <c r="Q33" s="51">
        <v>32</v>
      </c>
      <c r="R33" s="43"/>
    </row>
    <row r="34" spans="1:18" ht="15" customHeight="1">
      <c r="A34" s="43"/>
      <c r="B34" s="39" t="s">
        <v>53</v>
      </c>
      <c r="C34" s="43"/>
      <c r="D34" s="43"/>
      <c r="E34" s="43">
        <f>SUM(E32:E33)</f>
        <v>13</v>
      </c>
      <c r="F34" s="43"/>
      <c r="G34" s="43"/>
      <c r="H34" s="43"/>
      <c r="I34" s="43"/>
      <c r="J34" s="43"/>
      <c r="K34" s="43"/>
      <c r="L34" s="43"/>
      <c r="M34" s="50"/>
      <c r="N34" s="50"/>
      <c r="O34" s="43"/>
      <c r="P34" s="43">
        <f>SUM(P32:P33)</f>
        <v>65</v>
      </c>
      <c r="Q34" s="43">
        <f>SUM(Q32:Q33)</f>
        <v>40</v>
      </c>
      <c r="R34" s="43"/>
    </row>
    <row r="35" spans="1:18" ht="15" customHeight="1">
      <c r="A35" s="76"/>
      <c r="B35" s="76" t="s">
        <v>58</v>
      </c>
      <c r="C35" s="77"/>
      <c r="D35" s="78"/>
      <c r="E35" s="91">
        <f>E34</f>
        <v>13</v>
      </c>
      <c r="F35" s="80"/>
      <c r="G35" s="78"/>
      <c r="H35" s="78"/>
      <c r="I35" s="78"/>
      <c r="J35" s="78"/>
      <c r="K35" s="78"/>
      <c r="L35" s="78"/>
      <c r="M35" s="78"/>
      <c r="N35" s="78" t="s">
        <v>65</v>
      </c>
      <c r="O35" s="78"/>
      <c r="P35" s="78">
        <f>P34</f>
        <v>65</v>
      </c>
      <c r="Q35" s="78">
        <f>Q34</f>
        <v>40</v>
      </c>
      <c r="R35" s="76"/>
    </row>
    <row r="36" spans="1:18" ht="15" customHeight="1">
      <c r="A36" s="54"/>
      <c r="B36" s="54"/>
      <c r="C36" s="4"/>
      <c r="D36" s="4"/>
      <c r="E36" s="97"/>
      <c r="F36" s="9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4"/>
    </row>
    <row r="37" spans="1:18" ht="15" customHeight="1">
      <c r="A37" s="54"/>
      <c r="B37" s="54"/>
      <c r="C37" s="4"/>
      <c r="D37" s="4"/>
      <c r="E37" s="97"/>
      <c r="F37" s="9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4"/>
    </row>
    <row r="38" spans="1:18" ht="15" customHeight="1">
      <c r="A38" s="54"/>
      <c r="B38" s="55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02"/>
      <c r="N38" s="102"/>
      <c r="O38" s="54"/>
      <c r="P38" s="54"/>
      <c r="Q38" s="54"/>
      <c r="R38" s="54"/>
    </row>
    <row r="39" spans="5:14" ht="14.25" customHeight="1">
      <c r="E39" s="2"/>
      <c r="F39" s="2" t="s">
        <v>130</v>
      </c>
      <c r="G39" s="2"/>
      <c r="H39" s="2"/>
      <c r="I39" s="2"/>
      <c r="J39" s="2"/>
      <c r="K39" s="2"/>
      <c r="L39" s="2"/>
      <c r="M39" s="2"/>
      <c r="N39" s="2"/>
    </row>
    <row r="40" spans="1:2" ht="14.25" customHeight="1">
      <c r="A40" s="64"/>
      <c r="B40" s="70" t="s">
        <v>103</v>
      </c>
    </row>
    <row r="41" spans="1:2" ht="14.25" customHeight="1">
      <c r="A41" s="69"/>
      <c r="B41" s="70" t="s">
        <v>105</v>
      </c>
    </row>
    <row r="42" ht="16.5" customHeight="1">
      <c r="A42" s="64" t="s">
        <v>104</v>
      </c>
    </row>
    <row r="43" spans="2:18" ht="15.75">
      <c r="B43" s="71"/>
      <c r="R43" s="54"/>
    </row>
    <row r="44" ht="15.75">
      <c r="R44" s="71"/>
    </row>
    <row r="46" ht="15.75">
      <c r="A46" s="71" t="s">
        <v>106</v>
      </c>
    </row>
  </sheetData>
  <sheetProtection selectLockedCells="1" selectUnlockedCells="1"/>
  <mergeCells count="8">
    <mergeCell ref="M2:R2"/>
    <mergeCell ref="A3:H3"/>
    <mergeCell ref="L3:R3"/>
    <mergeCell ref="A4:G4"/>
    <mergeCell ref="M4:R4"/>
    <mergeCell ref="P5:R5"/>
    <mergeCell ref="A6:R6"/>
    <mergeCell ref="A7:R7"/>
  </mergeCells>
  <printOptions/>
  <pageMargins left="1.6201388888888888" right="0.75" top="0.6402777777777777" bottom="0.9840277777777777" header="0.5118055555555555" footer="0.5118055555555555"/>
  <pageSetup horizontalDpi="300" verticalDpi="300" orientation="landscape" paperSize="9" scale="83"/>
  <rowBreaks count="1" manualBreakCount="1">
    <brk id="4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R155"/>
  <sheetViews>
    <sheetView workbookViewId="0" topLeftCell="A1">
      <selection activeCell="C15" sqref="C15"/>
    </sheetView>
  </sheetViews>
  <sheetFormatPr defaultColWidth="9.00390625" defaultRowHeight="12.75"/>
  <cols>
    <col min="1" max="1" width="2.875" style="1" customWidth="1"/>
    <col min="2" max="2" width="15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7.62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166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1</v>
      </c>
      <c r="D14" s="51">
        <v>3.2</v>
      </c>
      <c r="E14" s="51">
        <v>2.1</v>
      </c>
      <c r="F14" s="51" t="s">
        <v>49</v>
      </c>
      <c r="G14" s="51">
        <v>90</v>
      </c>
      <c r="H14" s="51">
        <v>0.6</v>
      </c>
      <c r="I14" s="51" t="s">
        <v>56</v>
      </c>
      <c r="J14" s="51">
        <v>29</v>
      </c>
      <c r="K14" s="51">
        <v>36</v>
      </c>
      <c r="L14" s="51"/>
      <c r="M14" s="41" t="s">
        <v>61</v>
      </c>
      <c r="N14" s="41" t="s">
        <v>62</v>
      </c>
      <c r="O14" s="53">
        <f>P14/E14</f>
        <v>493.8095238095238</v>
      </c>
      <c r="P14" s="51">
        <v>1037</v>
      </c>
      <c r="Q14" s="51">
        <v>750</v>
      </c>
      <c r="R14" s="43"/>
    </row>
    <row r="15" spans="1:18" ht="11.25" customHeight="1">
      <c r="A15" s="43"/>
      <c r="B15" s="43"/>
      <c r="C15" s="51">
        <v>8</v>
      </c>
      <c r="D15" s="51">
        <v>9.3</v>
      </c>
      <c r="E15" s="51">
        <v>3.1</v>
      </c>
      <c r="F15" s="38" t="s">
        <v>59</v>
      </c>
      <c r="G15" s="51">
        <v>100</v>
      </c>
      <c r="H15" s="51">
        <v>0.4</v>
      </c>
      <c r="I15" s="51" t="s">
        <v>56</v>
      </c>
      <c r="J15" s="51">
        <v>30</v>
      </c>
      <c r="K15" s="51">
        <v>36</v>
      </c>
      <c r="L15" s="51"/>
      <c r="M15" s="41" t="s">
        <v>61</v>
      </c>
      <c r="N15" s="41" t="s">
        <v>62</v>
      </c>
      <c r="O15" s="53">
        <f>P15/E15</f>
        <v>495.4838709677419</v>
      </c>
      <c r="P15" s="51">
        <v>1536</v>
      </c>
      <c r="Q15" s="51">
        <v>1246</v>
      </c>
      <c r="R15" s="43"/>
    </row>
    <row r="16" spans="1:18" ht="11.25" customHeight="1">
      <c r="A16" s="43"/>
      <c r="B16" s="43"/>
      <c r="C16" s="51">
        <v>8</v>
      </c>
      <c r="D16" s="51">
        <v>9.4</v>
      </c>
      <c r="E16" s="51">
        <v>2.9</v>
      </c>
      <c r="F16" s="38" t="s">
        <v>59</v>
      </c>
      <c r="G16" s="51">
        <v>100</v>
      </c>
      <c r="H16" s="51">
        <v>0.4</v>
      </c>
      <c r="I16" s="51" t="s">
        <v>56</v>
      </c>
      <c r="J16" s="51">
        <v>30</v>
      </c>
      <c r="K16" s="51">
        <v>36</v>
      </c>
      <c r="L16" s="51"/>
      <c r="M16" s="41" t="s">
        <v>61</v>
      </c>
      <c r="N16" s="41" t="s">
        <v>62</v>
      </c>
      <c r="O16" s="53">
        <f>P16/E16</f>
        <v>515.1724137931035</v>
      </c>
      <c r="P16" s="51">
        <v>1494</v>
      </c>
      <c r="Q16" s="51">
        <v>1131</v>
      </c>
      <c r="R16" s="43"/>
    </row>
    <row r="17" spans="1:18" ht="11.25" customHeight="1">
      <c r="A17" s="43"/>
      <c r="B17" s="43"/>
      <c r="C17" s="51">
        <v>15</v>
      </c>
      <c r="D17" s="51">
        <v>19</v>
      </c>
      <c r="E17" s="51">
        <v>2.5</v>
      </c>
      <c r="F17" s="51" t="s">
        <v>49</v>
      </c>
      <c r="G17" s="51">
        <v>85</v>
      </c>
      <c r="H17" s="51">
        <v>0.6</v>
      </c>
      <c r="I17" s="51" t="s">
        <v>56</v>
      </c>
      <c r="J17" s="51">
        <v>28</v>
      </c>
      <c r="K17" s="51">
        <v>36</v>
      </c>
      <c r="L17" s="51"/>
      <c r="M17" s="41" t="s">
        <v>61</v>
      </c>
      <c r="N17" s="41" t="s">
        <v>62</v>
      </c>
      <c r="O17" s="53">
        <f>P17/E17</f>
        <v>561.2</v>
      </c>
      <c r="P17" s="51">
        <v>1403</v>
      </c>
      <c r="Q17" s="51">
        <v>1091</v>
      </c>
      <c r="R17" s="43"/>
    </row>
    <row r="18" spans="1:18" ht="11.25" customHeight="1">
      <c r="A18" s="43"/>
      <c r="B18" s="43"/>
      <c r="C18" s="51">
        <v>15</v>
      </c>
      <c r="D18" s="51">
        <v>26.1</v>
      </c>
      <c r="E18" s="51">
        <v>3.2</v>
      </c>
      <c r="F18" s="51" t="s">
        <v>59</v>
      </c>
      <c r="G18" s="51">
        <v>80</v>
      </c>
      <c r="H18" s="51">
        <v>0.6</v>
      </c>
      <c r="I18" s="51" t="s">
        <v>56</v>
      </c>
      <c r="J18" s="51">
        <v>28</v>
      </c>
      <c r="K18" s="51">
        <v>32</v>
      </c>
      <c r="L18" s="51"/>
      <c r="M18" s="36" t="s">
        <v>61</v>
      </c>
      <c r="N18" s="41" t="s">
        <v>62</v>
      </c>
      <c r="O18" s="53">
        <f>P18/E18</f>
        <v>367.8125</v>
      </c>
      <c r="P18" s="51">
        <v>1177</v>
      </c>
      <c r="Q18" s="51">
        <v>807</v>
      </c>
      <c r="R18" s="43"/>
    </row>
    <row r="19" spans="1:18" ht="11.25" customHeight="1">
      <c r="A19" s="43"/>
      <c r="B19" s="43"/>
      <c r="C19" s="51">
        <v>15</v>
      </c>
      <c r="D19" s="51">
        <v>26.2</v>
      </c>
      <c r="E19" s="51">
        <v>3.2</v>
      </c>
      <c r="F19" s="51" t="s">
        <v>59</v>
      </c>
      <c r="G19" s="51">
        <v>80</v>
      </c>
      <c r="H19" s="51">
        <v>0.6</v>
      </c>
      <c r="I19" s="51" t="s">
        <v>56</v>
      </c>
      <c r="J19" s="51">
        <v>28</v>
      </c>
      <c r="K19" s="51">
        <v>32</v>
      </c>
      <c r="L19" s="51"/>
      <c r="M19" s="36" t="s">
        <v>61</v>
      </c>
      <c r="N19" s="41" t="s">
        <v>62</v>
      </c>
      <c r="O19" s="53">
        <f>P19/E19</f>
        <v>423.75</v>
      </c>
      <c r="P19" s="51">
        <v>1356</v>
      </c>
      <c r="Q19" s="51">
        <v>948</v>
      </c>
      <c r="R19" s="43"/>
    </row>
    <row r="20" spans="1:18" ht="11.25" customHeight="1">
      <c r="A20" s="43"/>
      <c r="B20" s="43"/>
      <c r="C20" s="51">
        <v>15</v>
      </c>
      <c r="D20" s="51">
        <v>26.3</v>
      </c>
      <c r="E20" s="51">
        <v>2.2</v>
      </c>
      <c r="F20" s="51" t="s">
        <v>59</v>
      </c>
      <c r="G20" s="51">
        <v>80</v>
      </c>
      <c r="H20" s="51">
        <v>0.6</v>
      </c>
      <c r="I20" s="51" t="s">
        <v>56</v>
      </c>
      <c r="J20" s="51">
        <v>28</v>
      </c>
      <c r="K20" s="51">
        <v>32</v>
      </c>
      <c r="L20" s="51"/>
      <c r="M20" s="36" t="s">
        <v>61</v>
      </c>
      <c r="N20" s="41" t="s">
        <v>62</v>
      </c>
      <c r="O20" s="53">
        <f>P20/E20</f>
        <v>690.9090909090909</v>
      </c>
      <c r="P20" s="51">
        <v>1520</v>
      </c>
      <c r="Q20" s="51">
        <v>1161</v>
      </c>
      <c r="R20" s="43"/>
    </row>
    <row r="21" spans="1:18" ht="12" customHeight="1">
      <c r="A21" s="43"/>
      <c r="B21" s="43"/>
      <c r="C21" s="51">
        <v>15</v>
      </c>
      <c r="D21" s="51">
        <v>18.1</v>
      </c>
      <c r="E21" s="51">
        <v>1.7</v>
      </c>
      <c r="F21" s="51" t="s">
        <v>59</v>
      </c>
      <c r="G21" s="51">
        <v>70</v>
      </c>
      <c r="H21" s="51">
        <v>0.7</v>
      </c>
      <c r="I21" s="51" t="s">
        <v>56</v>
      </c>
      <c r="J21" s="51">
        <v>26</v>
      </c>
      <c r="K21" s="51">
        <v>28</v>
      </c>
      <c r="L21" s="51"/>
      <c r="M21" s="36" t="s">
        <v>61</v>
      </c>
      <c r="N21" s="41" t="s">
        <v>62</v>
      </c>
      <c r="O21" s="53">
        <f>P21/E21</f>
        <v>509.4117647058824</v>
      </c>
      <c r="P21" s="51">
        <v>866</v>
      </c>
      <c r="Q21" s="51">
        <v>701</v>
      </c>
      <c r="R21" s="43"/>
    </row>
    <row r="22" spans="1:18" ht="11.25" customHeight="1">
      <c r="A22" s="43"/>
      <c r="B22" s="43"/>
      <c r="C22" s="51">
        <v>15</v>
      </c>
      <c r="D22" s="51">
        <v>28.1</v>
      </c>
      <c r="E22" s="51">
        <v>0.6</v>
      </c>
      <c r="F22" s="51" t="s">
        <v>59</v>
      </c>
      <c r="G22" s="51">
        <v>90</v>
      </c>
      <c r="H22" s="51">
        <v>0.5</v>
      </c>
      <c r="I22" s="51">
        <v>1</v>
      </c>
      <c r="J22" s="51">
        <v>28</v>
      </c>
      <c r="K22" s="51">
        <v>32</v>
      </c>
      <c r="L22" s="51"/>
      <c r="M22" s="36" t="s">
        <v>196</v>
      </c>
      <c r="N22" s="41" t="s">
        <v>62</v>
      </c>
      <c r="O22" s="53">
        <f>P22/E22</f>
        <v>388.33333333333337</v>
      </c>
      <c r="P22" s="51">
        <v>233</v>
      </c>
      <c r="Q22" s="51">
        <v>139</v>
      </c>
      <c r="R22" s="43"/>
    </row>
    <row r="23" spans="1:18" ht="11.25" customHeight="1">
      <c r="A23" s="43"/>
      <c r="B23" s="43"/>
      <c r="C23" s="51">
        <v>3</v>
      </c>
      <c r="D23" s="51">
        <v>25.1</v>
      </c>
      <c r="E23" s="51">
        <v>0.9</v>
      </c>
      <c r="F23" s="51" t="s">
        <v>59</v>
      </c>
      <c r="G23" s="51">
        <v>80</v>
      </c>
      <c r="H23" s="51">
        <v>0.6</v>
      </c>
      <c r="I23" s="51">
        <v>1</v>
      </c>
      <c r="J23" s="51">
        <v>26</v>
      </c>
      <c r="K23" s="51">
        <v>30</v>
      </c>
      <c r="L23" s="51"/>
      <c r="M23" s="36" t="s">
        <v>61</v>
      </c>
      <c r="N23" s="41" t="s">
        <v>62</v>
      </c>
      <c r="O23" s="53">
        <f>P23/E23</f>
        <v>424.44444444444446</v>
      </c>
      <c r="P23" s="51">
        <v>382</v>
      </c>
      <c r="Q23" s="51">
        <v>285</v>
      </c>
      <c r="R23" s="43"/>
    </row>
    <row r="24" spans="1:18" ht="11.25" customHeight="1">
      <c r="A24" s="43"/>
      <c r="B24" s="43"/>
      <c r="C24" s="51">
        <v>3</v>
      </c>
      <c r="D24" s="51">
        <v>25.2</v>
      </c>
      <c r="E24" s="51">
        <v>2.6</v>
      </c>
      <c r="F24" s="51" t="s">
        <v>59</v>
      </c>
      <c r="G24" s="51">
        <v>80</v>
      </c>
      <c r="H24" s="51">
        <v>0.6</v>
      </c>
      <c r="I24" s="51">
        <v>1</v>
      </c>
      <c r="J24" s="51">
        <v>26</v>
      </c>
      <c r="K24" s="51">
        <v>30</v>
      </c>
      <c r="L24" s="51"/>
      <c r="M24" s="36" t="s">
        <v>61</v>
      </c>
      <c r="N24" s="41" t="s">
        <v>62</v>
      </c>
      <c r="O24" s="53">
        <f>P24/E24</f>
        <v>282.6923076923077</v>
      </c>
      <c r="P24" s="51">
        <v>735</v>
      </c>
      <c r="Q24" s="51">
        <v>549</v>
      </c>
      <c r="R24" s="43"/>
    </row>
    <row r="25" spans="1:18" ht="11.25" customHeight="1">
      <c r="A25" s="43"/>
      <c r="B25" s="43"/>
      <c r="C25" s="51">
        <v>11</v>
      </c>
      <c r="D25" s="51">
        <v>9</v>
      </c>
      <c r="E25" s="51">
        <v>3.3</v>
      </c>
      <c r="F25" s="51" t="s">
        <v>84</v>
      </c>
      <c r="G25" s="51">
        <v>50</v>
      </c>
      <c r="H25" s="51">
        <v>0.85</v>
      </c>
      <c r="I25" s="51">
        <v>1</v>
      </c>
      <c r="J25" s="51">
        <v>18</v>
      </c>
      <c r="K25" s="51">
        <v>18</v>
      </c>
      <c r="L25" s="51"/>
      <c r="M25" s="36" t="s">
        <v>197</v>
      </c>
      <c r="N25" s="41" t="s">
        <v>62</v>
      </c>
      <c r="O25" s="53">
        <f>P25/E25</f>
        <v>320</v>
      </c>
      <c r="P25" s="51">
        <v>1056</v>
      </c>
      <c r="Q25" s="51">
        <v>725</v>
      </c>
      <c r="R25" s="43"/>
    </row>
    <row r="26" spans="1:18" ht="11.25" customHeight="1">
      <c r="A26" s="43"/>
      <c r="B26" s="43"/>
      <c r="C26" s="51">
        <v>11</v>
      </c>
      <c r="D26" s="51">
        <v>11</v>
      </c>
      <c r="E26" s="51">
        <v>1.4</v>
      </c>
      <c r="F26" s="51" t="s">
        <v>59</v>
      </c>
      <c r="G26" s="51">
        <v>46</v>
      </c>
      <c r="H26" s="51">
        <v>0.7</v>
      </c>
      <c r="I26" s="51" t="s">
        <v>56</v>
      </c>
      <c r="J26" s="51">
        <v>19</v>
      </c>
      <c r="K26" s="51">
        <v>20</v>
      </c>
      <c r="L26" s="51"/>
      <c r="M26" s="36" t="s">
        <v>197</v>
      </c>
      <c r="N26" s="41" t="s">
        <v>62</v>
      </c>
      <c r="O26" s="53">
        <f>P26/E26</f>
        <v>250.00000000000003</v>
      </c>
      <c r="P26" s="51">
        <v>350</v>
      </c>
      <c r="Q26" s="51">
        <v>243</v>
      </c>
      <c r="R26" s="43"/>
    </row>
    <row r="27" spans="1:18" ht="11.25" customHeight="1">
      <c r="A27" s="43"/>
      <c r="B27" s="43"/>
      <c r="C27" s="51">
        <v>19</v>
      </c>
      <c r="D27" s="51">
        <v>36</v>
      </c>
      <c r="E27" s="51">
        <v>4.5</v>
      </c>
      <c r="F27" s="51" t="s">
        <v>59</v>
      </c>
      <c r="G27" s="51">
        <v>101</v>
      </c>
      <c r="H27" s="51">
        <v>0.5</v>
      </c>
      <c r="I27" s="51" t="s">
        <v>56</v>
      </c>
      <c r="J27" s="51">
        <v>30</v>
      </c>
      <c r="K27" s="51">
        <v>36</v>
      </c>
      <c r="L27" s="51"/>
      <c r="M27" s="36" t="s">
        <v>61</v>
      </c>
      <c r="N27" s="41" t="s">
        <v>62</v>
      </c>
      <c r="O27" s="53">
        <f>P27/E27</f>
        <v>448</v>
      </c>
      <c r="P27" s="51">
        <v>2016</v>
      </c>
      <c r="Q27" s="51">
        <v>1603</v>
      </c>
      <c r="R27" s="43"/>
    </row>
    <row r="28" spans="1:18" ht="11.25" customHeight="1">
      <c r="A28" s="43"/>
      <c r="B28" s="43"/>
      <c r="C28" s="51">
        <v>11</v>
      </c>
      <c r="D28" s="51">
        <v>16</v>
      </c>
      <c r="E28" s="51">
        <v>3.2</v>
      </c>
      <c r="F28" s="51" t="s">
        <v>59</v>
      </c>
      <c r="G28" s="51">
        <v>101</v>
      </c>
      <c r="H28" s="51">
        <v>0.4</v>
      </c>
      <c r="I28" s="51" t="s">
        <v>56</v>
      </c>
      <c r="J28" s="51">
        <v>30</v>
      </c>
      <c r="K28" s="51">
        <v>36</v>
      </c>
      <c r="L28" s="51"/>
      <c r="M28" s="36" t="s">
        <v>197</v>
      </c>
      <c r="N28" s="41" t="s">
        <v>62</v>
      </c>
      <c r="O28" s="53">
        <f>P28/E28</f>
        <v>287.5</v>
      </c>
      <c r="P28" s="51">
        <v>920</v>
      </c>
      <c r="Q28" s="51">
        <v>750</v>
      </c>
      <c r="R28" s="43"/>
    </row>
    <row r="29" spans="1:18" ht="11.25" customHeight="1">
      <c r="A29" s="43"/>
      <c r="B29" s="43"/>
      <c r="C29" s="51">
        <v>12</v>
      </c>
      <c r="D29" s="51">
        <v>3.2</v>
      </c>
      <c r="E29" s="51">
        <v>3</v>
      </c>
      <c r="F29" s="51" t="s">
        <v>72</v>
      </c>
      <c r="G29" s="51">
        <v>76</v>
      </c>
      <c r="H29" s="51">
        <v>0.6</v>
      </c>
      <c r="I29" s="51" t="s">
        <v>56</v>
      </c>
      <c r="J29" s="51">
        <v>28</v>
      </c>
      <c r="K29" s="51">
        <v>30</v>
      </c>
      <c r="L29" s="51"/>
      <c r="M29" s="36" t="s">
        <v>197</v>
      </c>
      <c r="N29" s="41" t="s">
        <v>62</v>
      </c>
      <c r="O29" s="53">
        <f>P29/E29</f>
        <v>301</v>
      </c>
      <c r="P29" s="51">
        <v>903</v>
      </c>
      <c r="Q29" s="51">
        <v>673</v>
      </c>
      <c r="R29" s="43"/>
    </row>
    <row r="30" spans="1:18" ht="11.25" customHeight="1">
      <c r="A30" s="43"/>
      <c r="B30" s="43"/>
      <c r="C30" s="51">
        <v>17</v>
      </c>
      <c r="D30" s="51">
        <v>3.4</v>
      </c>
      <c r="E30" s="51">
        <v>2.3</v>
      </c>
      <c r="F30" s="51" t="s">
        <v>59</v>
      </c>
      <c r="G30" s="51">
        <v>105</v>
      </c>
      <c r="H30" s="51">
        <v>0.6</v>
      </c>
      <c r="I30" s="51" t="s">
        <v>56</v>
      </c>
      <c r="J30" s="51">
        <v>31</v>
      </c>
      <c r="K30" s="51">
        <v>36</v>
      </c>
      <c r="L30" s="51"/>
      <c r="M30" s="36" t="s">
        <v>146</v>
      </c>
      <c r="N30" s="41" t="s">
        <v>62</v>
      </c>
      <c r="O30" s="53">
        <f>P30/E30</f>
        <v>746.5217391304349</v>
      </c>
      <c r="P30" s="51">
        <v>1717</v>
      </c>
      <c r="Q30" s="51">
        <v>1328</v>
      </c>
      <c r="R30" s="43"/>
    </row>
    <row r="31" spans="1:18" ht="11.25" customHeight="1">
      <c r="A31" s="43"/>
      <c r="B31" s="43"/>
      <c r="C31" s="51">
        <v>17</v>
      </c>
      <c r="D31" s="51">
        <v>3.5</v>
      </c>
      <c r="E31" s="51">
        <v>3.4</v>
      </c>
      <c r="F31" s="51" t="s">
        <v>59</v>
      </c>
      <c r="G31" s="51">
        <v>105</v>
      </c>
      <c r="H31" s="51">
        <v>0.6</v>
      </c>
      <c r="I31" s="51" t="s">
        <v>56</v>
      </c>
      <c r="J31" s="51">
        <v>31</v>
      </c>
      <c r="K31" s="51">
        <v>36</v>
      </c>
      <c r="L31" s="51"/>
      <c r="M31" s="36" t="s">
        <v>146</v>
      </c>
      <c r="N31" s="41" t="s">
        <v>62</v>
      </c>
      <c r="O31" s="53">
        <f>P31/E31</f>
        <v>717.0588235294118</v>
      </c>
      <c r="P31" s="51">
        <v>2438</v>
      </c>
      <c r="Q31" s="51">
        <v>1685</v>
      </c>
      <c r="R31" s="43"/>
    </row>
    <row r="32" spans="1:18" ht="11.25" customHeight="1">
      <c r="A32" s="43"/>
      <c r="B32" s="43"/>
      <c r="C32" s="51">
        <v>17</v>
      </c>
      <c r="D32" s="51">
        <v>40.1</v>
      </c>
      <c r="E32" s="51">
        <v>0.3</v>
      </c>
      <c r="F32" s="51" t="s">
        <v>59</v>
      </c>
      <c r="G32" s="51">
        <v>100</v>
      </c>
      <c r="H32" s="51">
        <v>0.6</v>
      </c>
      <c r="I32" s="51">
        <v>1</v>
      </c>
      <c r="J32" s="51">
        <v>29</v>
      </c>
      <c r="K32" s="51">
        <v>32</v>
      </c>
      <c r="L32" s="51"/>
      <c r="M32" s="36" t="s">
        <v>146</v>
      </c>
      <c r="N32" s="41" t="s">
        <v>62</v>
      </c>
      <c r="O32" s="53">
        <f>P32/E32</f>
        <v>380</v>
      </c>
      <c r="P32" s="51">
        <v>114</v>
      </c>
      <c r="Q32" s="51">
        <v>92</v>
      </c>
      <c r="R32" s="43"/>
    </row>
    <row r="33" spans="1:18" ht="11.25" customHeight="1">
      <c r="A33" s="43"/>
      <c r="B33" s="43"/>
      <c r="C33" s="51">
        <v>17</v>
      </c>
      <c r="D33" s="51">
        <v>41.1</v>
      </c>
      <c r="E33" s="51">
        <v>1.1</v>
      </c>
      <c r="F33" s="51" t="s">
        <v>92</v>
      </c>
      <c r="G33" s="51">
        <v>35</v>
      </c>
      <c r="H33" s="51">
        <v>0.6</v>
      </c>
      <c r="I33" s="51">
        <v>1</v>
      </c>
      <c r="J33" s="51">
        <v>13</v>
      </c>
      <c r="K33" s="51">
        <v>14</v>
      </c>
      <c r="L33" s="51"/>
      <c r="M33" s="36" t="s">
        <v>146</v>
      </c>
      <c r="N33" s="41" t="s">
        <v>62</v>
      </c>
      <c r="O33" s="53">
        <f>P33/E33</f>
        <v>276.3636363636363</v>
      </c>
      <c r="P33" s="51">
        <v>304</v>
      </c>
      <c r="Q33" s="51">
        <v>203</v>
      </c>
      <c r="R33" s="43"/>
    </row>
    <row r="34" spans="1:18" ht="11.25" customHeight="1">
      <c r="A34" s="43"/>
      <c r="B34" s="43"/>
      <c r="C34" s="51">
        <v>17</v>
      </c>
      <c r="D34" s="51">
        <v>42.1</v>
      </c>
      <c r="E34" s="51">
        <v>0.2</v>
      </c>
      <c r="F34" s="51" t="s">
        <v>59</v>
      </c>
      <c r="G34" s="51">
        <v>46</v>
      </c>
      <c r="H34" s="51">
        <v>0.8</v>
      </c>
      <c r="I34" s="51">
        <v>1</v>
      </c>
      <c r="J34" s="51">
        <v>17</v>
      </c>
      <c r="K34" s="51">
        <v>18</v>
      </c>
      <c r="L34" s="51"/>
      <c r="M34" s="36" t="s">
        <v>146</v>
      </c>
      <c r="N34" s="41" t="s">
        <v>62</v>
      </c>
      <c r="O34" s="53">
        <f>P34/E34</f>
        <v>395</v>
      </c>
      <c r="P34" s="51">
        <v>79</v>
      </c>
      <c r="Q34" s="51">
        <v>61</v>
      </c>
      <c r="R34" s="43"/>
    </row>
    <row r="35" spans="1:18" ht="12.75" customHeight="1">
      <c r="A35" s="43"/>
      <c r="B35" s="43"/>
      <c r="C35" s="51">
        <v>18</v>
      </c>
      <c r="D35" s="51">
        <v>15.1</v>
      </c>
      <c r="E35" s="51">
        <v>0.7</v>
      </c>
      <c r="F35" s="51" t="s">
        <v>59</v>
      </c>
      <c r="G35" s="51">
        <v>54</v>
      </c>
      <c r="H35" s="51">
        <v>0.8</v>
      </c>
      <c r="I35" s="51" t="s">
        <v>56</v>
      </c>
      <c r="J35" s="51">
        <v>19</v>
      </c>
      <c r="K35" s="51">
        <v>20</v>
      </c>
      <c r="L35" s="51"/>
      <c r="M35" s="36" t="s">
        <v>146</v>
      </c>
      <c r="N35" s="41" t="s">
        <v>62</v>
      </c>
      <c r="O35" s="53">
        <f>P35/E35</f>
        <v>312.8571428571429</v>
      </c>
      <c r="P35" s="51">
        <v>219</v>
      </c>
      <c r="Q35" s="51">
        <v>157</v>
      </c>
      <c r="R35" s="43"/>
    </row>
    <row r="36" spans="1:18" ht="12" customHeight="1">
      <c r="A36" s="43"/>
      <c r="B36" s="39" t="s">
        <v>53</v>
      </c>
      <c r="C36" s="51"/>
      <c r="D36" s="51"/>
      <c r="E36" s="43">
        <f>SUM(E14:E35)</f>
        <v>48.4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83">
        <f>SUM(P14:P35)</f>
        <v>21855</v>
      </c>
      <c r="Q36" s="43">
        <f>SUM(Q14:Q35)</f>
        <v>16328</v>
      </c>
      <c r="R36" s="43"/>
    </row>
    <row r="37" spans="1:18" ht="11.25" customHeight="1">
      <c r="A37" s="43">
        <v>2</v>
      </c>
      <c r="B37" s="43" t="s">
        <v>63</v>
      </c>
      <c r="C37" s="51">
        <v>8</v>
      </c>
      <c r="D37" s="51">
        <v>18.1</v>
      </c>
      <c r="E37" s="51">
        <v>3.1</v>
      </c>
      <c r="F37" s="51" t="s">
        <v>59</v>
      </c>
      <c r="G37" s="51">
        <v>80</v>
      </c>
      <c r="H37" s="51">
        <v>0.5</v>
      </c>
      <c r="I37" s="51" t="s">
        <v>56</v>
      </c>
      <c r="J37" s="51">
        <v>27</v>
      </c>
      <c r="K37" s="51">
        <v>36</v>
      </c>
      <c r="L37" s="51"/>
      <c r="M37" s="36" t="s">
        <v>61</v>
      </c>
      <c r="N37" s="41" t="s">
        <v>62</v>
      </c>
      <c r="O37" s="53">
        <f>P37/E37</f>
        <v>519.3548387096774</v>
      </c>
      <c r="P37" s="51">
        <v>1610</v>
      </c>
      <c r="Q37" s="51">
        <v>1373</v>
      </c>
      <c r="R37" s="43"/>
    </row>
    <row r="38" spans="1:18" ht="11.25" customHeight="1">
      <c r="A38" s="43"/>
      <c r="B38" s="43"/>
      <c r="C38" s="51">
        <v>8</v>
      </c>
      <c r="D38" s="51">
        <v>18.2</v>
      </c>
      <c r="E38" s="51">
        <v>2.2</v>
      </c>
      <c r="F38" s="51" t="s">
        <v>59</v>
      </c>
      <c r="G38" s="51">
        <v>80</v>
      </c>
      <c r="H38" s="51">
        <v>0.5</v>
      </c>
      <c r="I38" s="51" t="s">
        <v>56</v>
      </c>
      <c r="J38" s="51">
        <v>27</v>
      </c>
      <c r="K38" s="51">
        <v>36</v>
      </c>
      <c r="L38" s="51"/>
      <c r="M38" s="36" t="s">
        <v>61</v>
      </c>
      <c r="N38" s="41" t="s">
        <v>62</v>
      </c>
      <c r="O38" s="53">
        <f>P38/E38</f>
        <v>569.090909090909</v>
      </c>
      <c r="P38" s="51">
        <v>1252</v>
      </c>
      <c r="Q38" s="51">
        <v>1020</v>
      </c>
      <c r="R38" s="43"/>
    </row>
    <row r="39" spans="1:18" ht="11.25" customHeight="1">
      <c r="A39" s="43"/>
      <c r="B39" s="43"/>
      <c r="C39" s="51">
        <v>8</v>
      </c>
      <c r="D39" s="51">
        <v>8.2</v>
      </c>
      <c r="E39" s="51">
        <v>1.4</v>
      </c>
      <c r="F39" s="51" t="s">
        <v>55</v>
      </c>
      <c r="G39" s="51">
        <v>85</v>
      </c>
      <c r="H39" s="51">
        <v>0.75</v>
      </c>
      <c r="I39" s="51" t="s">
        <v>56</v>
      </c>
      <c r="J39" s="51">
        <v>28</v>
      </c>
      <c r="K39" s="51">
        <v>36</v>
      </c>
      <c r="L39" s="51"/>
      <c r="M39" s="36" t="s">
        <v>61</v>
      </c>
      <c r="N39" s="41" t="s">
        <v>62</v>
      </c>
      <c r="O39" s="53">
        <f>P39/E39</f>
        <v>475.00000000000006</v>
      </c>
      <c r="P39" s="51">
        <v>665</v>
      </c>
      <c r="Q39" s="51">
        <v>544</v>
      </c>
      <c r="R39" s="43"/>
    </row>
    <row r="40" spans="1:18" ht="11.25" customHeight="1">
      <c r="A40" s="43"/>
      <c r="B40" s="43"/>
      <c r="C40" s="51">
        <v>15</v>
      </c>
      <c r="D40" s="51">
        <v>9</v>
      </c>
      <c r="E40" s="51">
        <v>3.5</v>
      </c>
      <c r="F40" s="51" t="s">
        <v>137</v>
      </c>
      <c r="G40" s="51">
        <v>94</v>
      </c>
      <c r="H40" s="51">
        <v>0.6</v>
      </c>
      <c r="I40" s="51">
        <v>1</v>
      </c>
      <c r="J40" s="51">
        <v>29</v>
      </c>
      <c r="K40" s="51">
        <v>36</v>
      </c>
      <c r="L40" s="51"/>
      <c r="M40" s="36" t="s">
        <v>61</v>
      </c>
      <c r="N40" s="41" t="s">
        <v>62</v>
      </c>
      <c r="O40" s="53">
        <f>P40/E40</f>
        <v>308.85714285714283</v>
      </c>
      <c r="P40" s="51">
        <v>1081</v>
      </c>
      <c r="Q40" s="51">
        <v>845</v>
      </c>
      <c r="R40" s="43"/>
    </row>
    <row r="41" spans="1:18" ht="11.25" customHeight="1">
      <c r="A41" s="43"/>
      <c r="B41" s="43"/>
      <c r="C41" s="51">
        <v>22</v>
      </c>
      <c r="D41" s="51">
        <v>23</v>
      </c>
      <c r="E41" s="51">
        <v>1.3</v>
      </c>
      <c r="F41" s="51" t="s">
        <v>59</v>
      </c>
      <c r="G41" s="51">
        <v>84</v>
      </c>
      <c r="H41" s="51">
        <v>0.6</v>
      </c>
      <c r="I41" s="51" t="s">
        <v>56</v>
      </c>
      <c r="J41" s="51">
        <v>29</v>
      </c>
      <c r="K41" s="51">
        <v>36</v>
      </c>
      <c r="L41" s="51"/>
      <c r="M41" s="36" t="s">
        <v>61</v>
      </c>
      <c r="N41" s="41" t="s">
        <v>62</v>
      </c>
      <c r="O41" s="53">
        <f>P41/E41</f>
        <v>367.6923076923077</v>
      </c>
      <c r="P41" s="51">
        <v>478</v>
      </c>
      <c r="Q41" s="51">
        <v>362</v>
      </c>
      <c r="R41" s="43"/>
    </row>
    <row r="42" spans="1:18" ht="11.25" customHeight="1">
      <c r="A42" s="43"/>
      <c r="B42" s="43"/>
      <c r="C42" s="51">
        <v>26</v>
      </c>
      <c r="D42" s="51">
        <v>2.2</v>
      </c>
      <c r="E42" s="51">
        <v>2.4</v>
      </c>
      <c r="F42" s="51" t="s">
        <v>59</v>
      </c>
      <c r="G42" s="51">
        <v>81</v>
      </c>
      <c r="H42" s="51">
        <v>0.6</v>
      </c>
      <c r="I42" s="51">
        <v>1</v>
      </c>
      <c r="J42" s="51">
        <v>26</v>
      </c>
      <c r="K42" s="51">
        <v>36</v>
      </c>
      <c r="L42" s="51"/>
      <c r="M42" s="36" t="s">
        <v>61</v>
      </c>
      <c r="N42" s="41" t="s">
        <v>62</v>
      </c>
      <c r="O42" s="53">
        <f>P42/E42</f>
        <v>299.58333333333337</v>
      </c>
      <c r="P42" s="51">
        <v>719</v>
      </c>
      <c r="Q42" s="51">
        <v>596</v>
      </c>
      <c r="R42" s="43"/>
    </row>
    <row r="43" spans="1:18" ht="11.25" customHeight="1">
      <c r="A43" s="43"/>
      <c r="B43" s="43"/>
      <c r="C43" s="51">
        <v>2</v>
      </c>
      <c r="D43" s="51">
        <v>16</v>
      </c>
      <c r="E43" s="51">
        <v>3</v>
      </c>
      <c r="F43" s="51" t="s">
        <v>84</v>
      </c>
      <c r="G43" s="51">
        <v>76</v>
      </c>
      <c r="H43" s="51">
        <v>0.75</v>
      </c>
      <c r="I43" s="51" t="s">
        <v>56</v>
      </c>
      <c r="J43" s="51">
        <v>28</v>
      </c>
      <c r="K43" s="51">
        <v>36</v>
      </c>
      <c r="L43" s="51"/>
      <c r="M43" s="36" t="s">
        <v>127</v>
      </c>
      <c r="N43" s="41" t="s">
        <v>62</v>
      </c>
      <c r="O43" s="53">
        <f>P43/E43</f>
        <v>417</v>
      </c>
      <c r="P43" s="51">
        <v>1251</v>
      </c>
      <c r="Q43" s="51">
        <v>1030</v>
      </c>
      <c r="R43" s="43"/>
    </row>
    <row r="44" spans="1:18" ht="11.25" customHeight="1">
      <c r="A44" s="43"/>
      <c r="B44" s="43"/>
      <c r="C44" s="51">
        <v>5</v>
      </c>
      <c r="D44" s="51">
        <v>17</v>
      </c>
      <c r="E44" s="51">
        <v>2</v>
      </c>
      <c r="F44" s="51" t="s">
        <v>84</v>
      </c>
      <c r="G44" s="51">
        <v>76</v>
      </c>
      <c r="H44" s="51">
        <v>0.7</v>
      </c>
      <c r="I44" s="51" t="s">
        <v>56</v>
      </c>
      <c r="J44" s="51">
        <v>26</v>
      </c>
      <c r="K44" s="51">
        <v>32</v>
      </c>
      <c r="L44" s="51"/>
      <c r="M44" s="36" t="s">
        <v>127</v>
      </c>
      <c r="N44" s="41" t="s">
        <v>62</v>
      </c>
      <c r="O44" s="53">
        <f>P44/E44</f>
        <v>302.5</v>
      </c>
      <c r="P44" s="51">
        <v>605</v>
      </c>
      <c r="Q44" s="51">
        <v>521</v>
      </c>
      <c r="R44" s="43"/>
    </row>
    <row r="45" spans="1:18" ht="11.25" customHeight="1">
      <c r="A45" s="43"/>
      <c r="B45" s="43"/>
      <c r="C45" s="51">
        <v>25</v>
      </c>
      <c r="D45" s="51">
        <v>1</v>
      </c>
      <c r="E45" s="51">
        <v>2</v>
      </c>
      <c r="F45" s="51" t="s">
        <v>59</v>
      </c>
      <c r="G45" s="51">
        <v>90</v>
      </c>
      <c r="H45" s="51">
        <v>0.6</v>
      </c>
      <c r="I45" s="51">
        <v>1</v>
      </c>
      <c r="J45" s="51">
        <v>28</v>
      </c>
      <c r="K45" s="51">
        <v>32</v>
      </c>
      <c r="L45" s="51"/>
      <c r="M45" s="36" t="s">
        <v>127</v>
      </c>
      <c r="N45" s="41" t="s">
        <v>62</v>
      </c>
      <c r="O45" s="53">
        <f>P45/E45</f>
        <v>299</v>
      </c>
      <c r="P45" s="51">
        <v>598</v>
      </c>
      <c r="Q45" s="51">
        <v>501</v>
      </c>
      <c r="R45" s="43"/>
    </row>
    <row r="46" spans="1:18" ht="11.25" customHeight="1">
      <c r="A46" s="43"/>
      <c r="B46" s="43"/>
      <c r="C46" s="51">
        <v>25</v>
      </c>
      <c r="D46" s="51">
        <v>3</v>
      </c>
      <c r="E46" s="51">
        <v>2</v>
      </c>
      <c r="F46" s="51" t="s">
        <v>59</v>
      </c>
      <c r="G46" s="51">
        <v>91</v>
      </c>
      <c r="H46" s="51">
        <v>0.6</v>
      </c>
      <c r="I46" s="51" t="s">
        <v>56</v>
      </c>
      <c r="J46" s="51">
        <v>30</v>
      </c>
      <c r="K46" s="51">
        <v>32</v>
      </c>
      <c r="L46" s="51"/>
      <c r="M46" s="36" t="s">
        <v>127</v>
      </c>
      <c r="N46" s="41" t="s">
        <v>62</v>
      </c>
      <c r="O46" s="53">
        <f>P46/E46</f>
        <v>486.5</v>
      </c>
      <c r="P46" s="51">
        <v>973</v>
      </c>
      <c r="Q46" s="51">
        <v>860</v>
      </c>
      <c r="R46" s="43"/>
    </row>
    <row r="47" spans="1:18" ht="11.25" customHeight="1">
      <c r="A47" s="43"/>
      <c r="B47" s="43"/>
      <c r="C47" s="51">
        <v>25</v>
      </c>
      <c r="D47" s="51">
        <v>28</v>
      </c>
      <c r="E47" s="51">
        <v>3.5</v>
      </c>
      <c r="F47" s="51" t="s">
        <v>59</v>
      </c>
      <c r="G47" s="51">
        <v>81</v>
      </c>
      <c r="H47" s="51">
        <v>0.6</v>
      </c>
      <c r="I47" s="51" t="s">
        <v>56</v>
      </c>
      <c r="J47" s="51">
        <v>29</v>
      </c>
      <c r="K47" s="51">
        <v>36</v>
      </c>
      <c r="L47" s="51"/>
      <c r="M47" s="36" t="s">
        <v>127</v>
      </c>
      <c r="N47" s="41" t="s">
        <v>62</v>
      </c>
      <c r="O47" s="53">
        <f>P47/E47</f>
        <v>415.14285714285717</v>
      </c>
      <c r="P47" s="51">
        <v>1453</v>
      </c>
      <c r="Q47" s="51">
        <v>1360</v>
      </c>
      <c r="R47" s="43"/>
    </row>
    <row r="48" spans="1:18" ht="11.25" customHeight="1">
      <c r="A48" s="43"/>
      <c r="B48" s="43"/>
      <c r="C48" s="51">
        <v>2</v>
      </c>
      <c r="D48" s="51">
        <v>1</v>
      </c>
      <c r="E48" s="51">
        <v>0.8</v>
      </c>
      <c r="F48" s="51" t="s">
        <v>59</v>
      </c>
      <c r="G48" s="51">
        <v>90</v>
      </c>
      <c r="H48" s="51">
        <v>0.5</v>
      </c>
      <c r="I48" s="51">
        <v>1</v>
      </c>
      <c r="J48" s="51">
        <v>26</v>
      </c>
      <c r="K48" s="51">
        <v>32</v>
      </c>
      <c r="L48" s="51"/>
      <c r="M48" s="36" t="s">
        <v>127</v>
      </c>
      <c r="N48" s="41" t="s">
        <v>62</v>
      </c>
      <c r="O48" s="53">
        <f>P48/E48</f>
        <v>813.75</v>
      </c>
      <c r="P48" s="51">
        <v>651</v>
      </c>
      <c r="Q48" s="51">
        <v>528</v>
      </c>
      <c r="R48" s="43"/>
    </row>
    <row r="49" spans="1:18" ht="11.25" customHeight="1">
      <c r="A49" s="43"/>
      <c r="B49" s="43"/>
      <c r="C49" s="51">
        <v>9</v>
      </c>
      <c r="D49" s="51">
        <v>20.1</v>
      </c>
      <c r="E49" s="51">
        <v>3.5</v>
      </c>
      <c r="F49" s="51" t="s">
        <v>59</v>
      </c>
      <c r="G49" s="51">
        <v>75</v>
      </c>
      <c r="H49" s="51">
        <v>0.6</v>
      </c>
      <c r="I49" s="51" t="s">
        <v>56</v>
      </c>
      <c r="J49" s="51">
        <v>26</v>
      </c>
      <c r="K49" s="51">
        <v>30</v>
      </c>
      <c r="L49" s="51"/>
      <c r="M49" s="36" t="s">
        <v>61</v>
      </c>
      <c r="N49" s="41" t="s">
        <v>62</v>
      </c>
      <c r="O49" s="53">
        <f>P49/E49</f>
        <v>341.7142857142857</v>
      </c>
      <c r="P49" s="51">
        <v>1196</v>
      </c>
      <c r="Q49" s="51">
        <v>793</v>
      </c>
      <c r="R49" s="43"/>
    </row>
    <row r="50" spans="1:18" ht="11.25" customHeight="1">
      <c r="A50" s="43"/>
      <c r="B50" s="43"/>
      <c r="C50" s="51">
        <v>9</v>
      </c>
      <c r="D50" s="51">
        <v>9.3</v>
      </c>
      <c r="E50" s="51">
        <v>2.6</v>
      </c>
      <c r="F50" s="51" t="s">
        <v>55</v>
      </c>
      <c r="G50" s="51">
        <v>75</v>
      </c>
      <c r="H50" s="51">
        <v>0.6</v>
      </c>
      <c r="I50" s="51" t="s">
        <v>56</v>
      </c>
      <c r="J50" s="51">
        <v>28</v>
      </c>
      <c r="K50" s="51">
        <v>32</v>
      </c>
      <c r="L50" s="51"/>
      <c r="M50" s="36" t="s">
        <v>61</v>
      </c>
      <c r="N50" s="41" t="s">
        <v>62</v>
      </c>
      <c r="O50" s="53">
        <f>P50/E50</f>
        <v>361.53846153846155</v>
      </c>
      <c r="P50" s="51">
        <v>940</v>
      </c>
      <c r="Q50" s="51">
        <v>758</v>
      </c>
      <c r="R50" s="43"/>
    </row>
    <row r="51" spans="1:18" ht="11.25" customHeight="1">
      <c r="A51" s="43"/>
      <c r="B51" s="43"/>
      <c r="C51" s="51">
        <v>13</v>
      </c>
      <c r="D51" s="51">
        <v>30</v>
      </c>
      <c r="E51" s="51">
        <v>1.1</v>
      </c>
      <c r="F51" s="51" t="s">
        <v>59</v>
      </c>
      <c r="G51" s="51">
        <v>75</v>
      </c>
      <c r="H51" s="51">
        <v>0.5</v>
      </c>
      <c r="I51" s="51" t="s">
        <v>56</v>
      </c>
      <c r="J51" s="51">
        <v>28</v>
      </c>
      <c r="K51" s="51">
        <v>36</v>
      </c>
      <c r="L51" s="51"/>
      <c r="M51" s="36" t="s">
        <v>61</v>
      </c>
      <c r="N51" s="41" t="s">
        <v>62</v>
      </c>
      <c r="O51" s="53">
        <f>P51/E51</f>
        <v>303.6363636363636</v>
      </c>
      <c r="P51" s="51">
        <v>334</v>
      </c>
      <c r="Q51" s="51">
        <v>291</v>
      </c>
      <c r="R51" s="43"/>
    </row>
    <row r="52" spans="1:18" ht="11.25" customHeight="1">
      <c r="A52" s="43"/>
      <c r="B52" s="43"/>
      <c r="C52" s="51">
        <v>21</v>
      </c>
      <c r="D52" s="51">
        <v>28</v>
      </c>
      <c r="E52" s="51">
        <v>3.9</v>
      </c>
      <c r="F52" s="51" t="s">
        <v>59</v>
      </c>
      <c r="G52" s="51">
        <v>57</v>
      </c>
      <c r="H52" s="51">
        <v>0.5</v>
      </c>
      <c r="I52" s="51" t="s">
        <v>56</v>
      </c>
      <c r="J52" s="51">
        <v>22</v>
      </c>
      <c r="K52" s="51">
        <v>24</v>
      </c>
      <c r="L52" s="51"/>
      <c r="M52" s="36" t="s">
        <v>127</v>
      </c>
      <c r="N52" s="41" t="s">
        <v>62</v>
      </c>
      <c r="O52" s="53">
        <f>P52/E52</f>
        <v>306.4102564102564</v>
      </c>
      <c r="P52" s="51">
        <v>1195</v>
      </c>
      <c r="Q52" s="51">
        <v>809</v>
      </c>
      <c r="R52" s="43"/>
    </row>
    <row r="53" spans="1:18" ht="11.25" customHeight="1">
      <c r="A53" s="43"/>
      <c r="B53" s="43"/>
      <c r="C53" s="51">
        <v>26</v>
      </c>
      <c r="D53" s="51">
        <v>3.2</v>
      </c>
      <c r="E53" s="51">
        <v>2.3</v>
      </c>
      <c r="F53" s="51" t="s">
        <v>59</v>
      </c>
      <c r="G53" s="51">
        <v>67</v>
      </c>
      <c r="H53" s="51">
        <v>0.8</v>
      </c>
      <c r="I53" s="51">
        <v>1</v>
      </c>
      <c r="J53" s="51">
        <v>23</v>
      </c>
      <c r="K53" s="51">
        <v>26</v>
      </c>
      <c r="L53" s="51"/>
      <c r="M53" s="36" t="s">
        <v>61</v>
      </c>
      <c r="N53" s="41" t="s">
        <v>62</v>
      </c>
      <c r="O53" s="53">
        <f>P53/E53</f>
        <v>258.69565217391306</v>
      </c>
      <c r="P53" s="51">
        <v>595</v>
      </c>
      <c r="Q53" s="51">
        <v>494</v>
      </c>
      <c r="R53" s="43"/>
    </row>
    <row r="54" spans="1:18" ht="11.25" customHeight="1">
      <c r="A54" s="43"/>
      <c r="B54" s="39" t="s">
        <v>53</v>
      </c>
      <c r="C54" s="43"/>
      <c r="D54" s="49"/>
      <c r="E54" s="43">
        <f>SUM(E37:E53)</f>
        <v>40.6</v>
      </c>
      <c r="F54" s="43"/>
      <c r="G54" s="43"/>
      <c r="H54" s="43"/>
      <c r="I54" s="43"/>
      <c r="J54" s="43"/>
      <c r="K54" s="43"/>
      <c r="L54" s="43"/>
      <c r="M54" s="50"/>
      <c r="N54" s="50"/>
      <c r="O54" s="43"/>
      <c r="P54" s="43">
        <f>SUM(P37:P53)</f>
        <v>15596</v>
      </c>
      <c r="Q54" s="43">
        <f>SUM(Q37:Q53)</f>
        <v>12685</v>
      </c>
      <c r="R54" s="43"/>
    </row>
    <row r="55" spans="1:18" ht="11.25" customHeight="1">
      <c r="A55" s="43">
        <v>3</v>
      </c>
      <c r="B55" s="43" t="s">
        <v>48</v>
      </c>
      <c r="C55" s="51">
        <v>12</v>
      </c>
      <c r="D55" s="51">
        <v>10.3</v>
      </c>
      <c r="E55" s="51">
        <v>2.6</v>
      </c>
      <c r="F55" s="51" t="s">
        <v>49</v>
      </c>
      <c r="G55" s="51">
        <v>95</v>
      </c>
      <c r="H55" s="51">
        <v>0.6</v>
      </c>
      <c r="I55" s="51">
        <v>1</v>
      </c>
      <c r="J55" s="51">
        <v>28</v>
      </c>
      <c r="K55" s="51">
        <v>32</v>
      </c>
      <c r="L55" s="51"/>
      <c r="M55" s="36" t="s">
        <v>61</v>
      </c>
      <c r="N55" s="41" t="s">
        <v>62</v>
      </c>
      <c r="O55" s="53">
        <f>P55/E55</f>
        <v>621.9230769230769</v>
      </c>
      <c r="P55" s="51">
        <v>1617</v>
      </c>
      <c r="Q55" s="51">
        <v>1397</v>
      </c>
      <c r="R55" s="43"/>
    </row>
    <row r="56" spans="1:18" ht="11.25" customHeight="1">
      <c r="A56" s="43"/>
      <c r="B56" s="43"/>
      <c r="C56" s="51">
        <v>12</v>
      </c>
      <c r="D56" s="51">
        <v>8.4</v>
      </c>
      <c r="E56" s="51">
        <v>3.4</v>
      </c>
      <c r="F56" s="51" t="s">
        <v>49</v>
      </c>
      <c r="G56" s="51">
        <v>100</v>
      </c>
      <c r="H56" s="51">
        <v>0.5</v>
      </c>
      <c r="I56" s="51" t="s">
        <v>56</v>
      </c>
      <c r="J56" s="51">
        <v>32</v>
      </c>
      <c r="K56" s="51">
        <v>34</v>
      </c>
      <c r="L56" s="51"/>
      <c r="M56" s="36" t="s">
        <v>61</v>
      </c>
      <c r="N56" s="41" t="s">
        <v>62</v>
      </c>
      <c r="O56" s="53">
        <f>P56/E56</f>
        <v>534.7058823529412</v>
      </c>
      <c r="P56" s="51">
        <v>1818</v>
      </c>
      <c r="Q56" s="51">
        <v>1546</v>
      </c>
      <c r="R56" s="43"/>
    </row>
    <row r="57" spans="1:18" ht="11.25" customHeight="1">
      <c r="A57" s="43"/>
      <c r="B57" s="43"/>
      <c r="C57" s="51">
        <v>15</v>
      </c>
      <c r="D57" s="51">
        <v>9</v>
      </c>
      <c r="E57" s="51">
        <v>3.9</v>
      </c>
      <c r="F57" s="51" t="s">
        <v>137</v>
      </c>
      <c r="G57" s="51">
        <v>89</v>
      </c>
      <c r="H57" s="51">
        <v>0.6</v>
      </c>
      <c r="I57" s="51">
        <v>1</v>
      </c>
      <c r="J57" s="51">
        <v>28</v>
      </c>
      <c r="K57" s="51">
        <v>30</v>
      </c>
      <c r="L57" s="51"/>
      <c r="M57" s="36" t="s">
        <v>61</v>
      </c>
      <c r="N57" s="41" t="s">
        <v>62</v>
      </c>
      <c r="O57" s="53">
        <f>P57/E57</f>
        <v>434.35897435897436</v>
      </c>
      <c r="P57" s="51">
        <v>1694</v>
      </c>
      <c r="Q57" s="51">
        <v>1459</v>
      </c>
      <c r="R57" s="43"/>
    </row>
    <row r="58" spans="1:18" ht="11.25" customHeight="1">
      <c r="A58" s="43"/>
      <c r="B58" s="43"/>
      <c r="C58" s="51">
        <v>19</v>
      </c>
      <c r="D58" s="51">
        <v>27</v>
      </c>
      <c r="E58" s="51">
        <v>2.5</v>
      </c>
      <c r="F58" s="51" t="s">
        <v>59</v>
      </c>
      <c r="G58" s="51">
        <v>112</v>
      </c>
      <c r="H58" s="51">
        <v>0.5</v>
      </c>
      <c r="I58" s="51" t="s">
        <v>56</v>
      </c>
      <c r="J58" s="51">
        <v>33</v>
      </c>
      <c r="K58" s="51">
        <v>36</v>
      </c>
      <c r="L58" s="51"/>
      <c r="M58" s="36" t="s">
        <v>61</v>
      </c>
      <c r="N58" s="41" t="s">
        <v>62</v>
      </c>
      <c r="O58" s="53">
        <f>P58/E58</f>
        <v>595.6</v>
      </c>
      <c r="P58" s="51">
        <v>1489</v>
      </c>
      <c r="Q58" s="51">
        <v>1287</v>
      </c>
      <c r="R58" s="43"/>
    </row>
    <row r="59" spans="1:18" ht="11.25" customHeight="1">
      <c r="A59" s="43"/>
      <c r="B59" s="43"/>
      <c r="C59" s="51">
        <v>28</v>
      </c>
      <c r="D59" s="51">
        <v>15.2</v>
      </c>
      <c r="E59" s="51">
        <v>2.7</v>
      </c>
      <c r="F59" s="51" t="s">
        <v>59</v>
      </c>
      <c r="G59" s="51">
        <v>128</v>
      </c>
      <c r="H59" s="51">
        <v>0.55</v>
      </c>
      <c r="I59" s="51">
        <v>2</v>
      </c>
      <c r="J59" s="51">
        <v>27</v>
      </c>
      <c r="K59" s="51">
        <v>40</v>
      </c>
      <c r="L59" s="51"/>
      <c r="M59" s="36" t="s">
        <v>61</v>
      </c>
      <c r="N59" s="41" t="s">
        <v>62</v>
      </c>
      <c r="O59" s="53">
        <f>P59/E59</f>
        <v>511.48148148148147</v>
      </c>
      <c r="P59" s="51">
        <v>1381</v>
      </c>
      <c r="Q59" s="51">
        <v>1131</v>
      </c>
      <c r="R59" s="43"/>
    </row>
    <row r="60" spans="1:18" ht="11.25" customHeight="1">
      <c r="A60" s="43"/>
      <c r="B60" s="43"/>
      <c r="C60" s="51">
        <v>31</v>
      </c>
      <c r="D60" s="51">
        <v>3.3</v>
      </c>
      <c r="E60" s="51">
        <v>2.2</v>
      </c>
      <c r="F60" s="51" t="s">
        <v>49</v>
      </c>
      <c r="G60" s="51">
        <v>86</v>
      </c>
      <c r="H60" s="51">
        <v>0.6</v>
      </c>
      <c r="I60" s="51">
        <v>1</v>
      </c>
      <c r="J60" s="51">
        <v>27</v>
      </c>
      <c r="K60" s="51">
        <v>36</v>
      </c>
      <c r="L60" s="51"/>
      <c r="M60" s="36" t="s">
        <v>61</v>
      </c>
      <c r="N60" s="41" t="s">
        <v>62</v>
      </c>
      <c r="O60" s="53">
        <f>P60/E60</f>
        <v>531.8181818181818</v>
      </c>
      <c r="P60" s="51">
        <v>1170</v>
      </c>
      <c r="Q60" s="51">
        <v>992</v>
      </c>
      <c r="R60" s="43"/>
    </row>
    <row r="61" spans="1:18" ht="11.25" customHeight="1">
      <c r="A61" s="43"/>
      <c r="B61" s="43"/>
      <c r="C61" s="51">
        <v>37</v>
      </c>
      <c r="D61" s="51">
        <v>10.4</v>
      </c>
      <c r="E61" s="51">
        <v>1.8</v>
      </c>
      <c r="F61" s="51" t="s">
        <v>85</v>
      </c>
      <c r="G61" s="51">
        <v>86</v>
      </c>
      <c r="H61" s="51">
        <v>0.5</v>
      </c>
      <c r="I61" s="51" t="s">
        <v>56</v>
      </c>
      <c r="J61" s="51">
        <v>28</v>
      </c>
      <c r="K61" s="51">
        <v>32</v>
      </c>
      <c r="L61" s="51"/>
      <c r="M61" s="36" t="s">
        <v>61</v>
      </c>
      <c r="N61" s="41" t="s">
        <v>62</v>
      </c>
      <c r="O61" s="53">
        <f>P61/E61</f>
        <v>437.77777777777777</v>
      </c>
      <c r="P61" s="51">
        <v>788</v>
      </c>
      <c r="Q61" s="51">
        <v>659</v>
      </c>
      <c r="R61" s="43"/>
    </row>
    <row r="62" spans="1:18" ht="11.25" customHeight="1">
      <c r="A62" s="43"/>
      <c r="B62" s="43"/>
      <c r="C62" s="51">
        <v>37</v>
      </c>
      <c r="D62" s="51">
        <v>13</v>
      </c>
      <c r="E62" s="51">
        <v>2.4</v>
      </c>
      <c r="F62" s="51" t="s">
        <v>139</v>
      </c>
      <c r="G62" s="51">
        <v>100</v>
      </c>
      <c r="H62" s="51">
        <v>0.55</v>
      </c>
      <c r="I62" s="51">
        <v>1</v>
      </c>
      <c r="J62" s="51">
        <v>27</v>
      </c>
      <c r="K62" s="51">
        <v>36</v>
      </c>
      <c r="L62" s="51"/>
      <c r="M62" s="36" t="s">
        <v>61</v>
      </c>
      <c r="N62" s="41" t="s">
        <v>62</v>
      </c>
      <c r="O62" s="53">
        <f>P62/E62</f>
        <v>275.83333333333337</v>
      </c>
      <c r="P62" s="51">
        <v>662</v>
      </c>
      <c r="Q62" s="51">
        <v>554</v>
      </c>
      <c r="R62" s="43"/>
    </row>
    <row r="63" spans="1:18" ht="11.25" customHeight="1">
      <c r="A63" s="43"/>
      <c r="B63" s="43"/>
      <c r="C63" s="100">
        <v>44</v>
      </c>
      <c r="D63" s="51">
        <v>1.2</v>
      </c>
      <c r="E63" s="51">
        <v>0.8</v>
      </c>
      <c r="F63" s="51" t="s">
        <v>59</v>
      </c>
      <c r="G63" s="51">
        <v>80</v>
      </c>
      <c r="H63" s="51">
        <v>0.75</v>
      </c>
      <c r="I63" s="51" t="s">
        <v>50</v>
      </c>
      <c r="J63" s="51">
        <v>30</v>
      </c>
      <c r="K63" s="51">
        <v>36</v>
      </c>
      <c r="L63" s="51"/>
      <c r="M63" s="36" t="s">
        <v>61</v>
      </c>
      <c r="N63" s="41" t="s">
        <v>62</v>
      </c>
      <c r="O63" s="53">
        <f>P63/E63</f>
        <v>432.5</v>
      </c>
      <c r="P63" s="51">
        <v>346</v>
      </c>
      <c r="Q63" s="51">
        <v>282</v>
      </c>
      <c r="R63" s="43"/>
    </row>
    <row r="64" spans="1:18" ht="11.25" customHeight="1">
      <c r="A64" s="43"/>
      <c r="B64" s="43"/>
      <c r="C64" s="51">
        <v>2</v>
      </c>
      <c r="D64" s="51">
        <v>18</v>
      </c>
      <c r="E64" s="51">
        <v>1.1</v>
      </c>
      <c r="F64" s="51" t="s">
        <v>59</v>
      </c>
      <c r="G64" s="51">
        <v>70</v>
      </c>
      <c r="H64" s="51">
        <v>0.7</v>
      </c>
      <c r="I64" s="51" t="s">
        <v>56</v>
      </c>
      <c r="J64" s="51">
        <v>26</v>
      </c>
      <c r="K64" s="51">
        <v>28</v>
      </c>
      <c r="L64" s="51"/>
      <c r="M64" s="36" t="s">
        <v>61</v>
      </c>
      <c r="N64" s="41" t="s">
        <v>62</v>
      </c>
      <c r="O64" s="53">
        <f>P64/E64</f>
        <v>464.5454545454545</v>
      </c>
      <c r="P64" s="51">
        <v>511</v>
      </c>
      <c r="Q64" s="51">
        <v>423</v>
      </c>
      <c r="R64" s="43"/>
    </row>
    <row r="65" spans="1:18" ht="11.25" customHeight="1">
      <c r="A65" s="43"/>
      <c r="B65" s="43"/>
      <c r="C65" s="51">
        <v>3</v>
      </c>
      <c r="D65" s="51">
        <v>15.2</v>
      </c>
      <c r="E65" s="51">
        <v>1.9</v>
      </c>
      <c r="F65" s="51" t="s">
        <v>55</v>
      </c>
      <c r="G65" s="51">
        <v>72</v>
      </c>
      <c r="H65" s="51">
        <v>0.7</v>
      </c>
      <c r="I65" s="51" t="s">
        <v>56</v>
      </c>
      <c r="J65" s="51">
        <v>26</v>
      </c>
      <c r="K65" s="51">
        <v>26</v>
      </c>
      <c r="L65" s="51"/>
      <c r="M65" s="36" t="s">
        <v>61</v>
      </c>
      <c r="N65" s="41" t="s">
        <v>62</v>
      </c>
      <c r="O65" s="53">
        <f>P65/E65</f>
        <v>361.0526315789474</v>
      </c>
      <c r="P65" s="51">
        <v>686</v>
      </c>
      <c r="Q65" s="51">
        <v>515</v>
      </c>
      <c r="R65" s="43"/>
    </row>
    <row r="66" spans="1:18" ht="11.25" customHeight="1">
      <c r="A66" s="43"/>
      <c r="B66" s="43"/>
      <c r="C66" s="51">
        <v>3</v>
      </c>
      <c r="D66" s="51">
        <v>19</v>
      </c>
      <c r="E66" s="51">
        <v>1</v>
      </c>
      <c r="F66" s="51" t="s">
        <v>85</v>
      </c>
      <c r="G66" s="51">
        <v>70</v>
      </c>
      <c r="H66" s="51">
        <v>0.7</v>
      </c>
      <c r="I66" s="51" t="s">
        <v>50</v>
      </c>
      <c r="J66" s="51">
        <v>30</v>
      </c>
      <c r="K66" s="51">
        <v>30</v>
      </c>
      <c r="L66" s="51"/>
      <c r="M66" s="36" t="s">
        <v>61</v>
      </c>
      <c r="N66" s="41" t="s">
        <v>62</v>
      </c>
      <c r="O66" s="53">
        <f>P66/E66</f>
        <v>402</v>
      </c>
      <c r="P66" s="51">
        <v>402</v>
      </c>
      <c r="Q66" s="51">
        <v>318</v>
      </c>
      <c r="R66" s="43"/>
    </row>
    <row r="67" spans="1:18" ht="11.25" customHeight="1">
      <c r="A67" s="43"/>
      <c r="B67" s="43"/>
      <c r="C67" s="51">
        <v>10</v>
      </c>
      <c r="D67" s="51">
        <v>12.2</v>
      </c>
      <c r="E67" s="51">
        <v>2.3</v>
      </c>
      <c r="F67" s="51" t="s">
        <v>87</v>
      </c>
      <c r="G67" s="51">
        <v>53</v>
      </c>
      <c r="H67" s="51">
        <v>0.8</v>
      </c>
      <c r="I67" s="51" t="s">
        <v>56</v>
      </c>
      <c r="J67" s="51">
        <v>23</v>
      </c>
      <c r="K67" s="51">
        <v>26</v>
      </c>
      <c r="L67" s="51"/>
      <c r="M67" s="36" t="s">
        <v>61</v>
      </c>
      <c r="N67" s="41" t="s">
        <v>62</v>
      </c>
      <c r="O67" s="53">
        <f>P67/E67</f>
        <v>396.5217391304348</v>
      </c>
      <c r="P67" s="51">
        <v>912</v>
      </c>
      <c r="Q67" s="51">
        <v>755</v>
      </c>
      <c r="R67" s="43"/>
    </row>
    <row r="68" spans="1:18" ht="11.25" customHeight="1">
      <c r="A68" s="43"/>
      <c r="B68" s="43"/>
      <c r="C68" s="51">
        <v>12</v>
      </c>
      <c r="D68" s="51">
        <v>25.5</v>
      </c>
      <c r="E68" s="51">
        <v>2.3</v>
      </c>
      <c r="F68" s="51" t="s">
        <v>85</v>
      </c>
      <c r="G68" s="51">
        <v>75</v>
      </c>
      <c r="H68" s="51">
        <v>0.7</v>
      </c>
      <c r="I68" s="51" t="s">
        <v>56</v>
      </c>
      <c r="J68" s="51">
        <v>28</v>
      </c>
      <c r="K68" s="51">
        <v>28</v>
      </c>
      <c r="L68" s="51"/>
      <c r="M68" s="36" t="s">
        <v>61</v>
      </c>
      <c r="N68" s="41" t="s">
        <v>62</v>
      </c>
      <c r="O68" s="53">
        <f>P68/E68</f>
        <v>468.26086956521743</v>
      </c>
      <c r="P68" s="51">
        <v>1077</v>
      </c>
      <c r="Q68" s="51">
        <v>936</v>
      </c>
      <c r="R68" s="43"/>
    </row>
    <row r="69" spans="1:18" ht="11.25" customHeight="1">
      <c r="A69" s="43"/>
      <c r="B69" s="43"/>
      <c r="C69" s="51">
        <v>12</v>
      </c>
      <c r="D69" s="51">
        <v>25.6</v>
      </c>
      <c r="E69" s="51">
        <v>3.6</v>
      </c>
      <c r="F69" s="51" t="s">
        <v>85</v>
      </c>
      <c r="G69" s="51">
        <v>75</v>
      </c>
      <c r="H69" s="51">
        <v>0.7</v>
      </c>
      <c r="I69" s="51" t="s">
        <v>56</v>
      </c>
      <c r="J69" s="51">
        <v>28</v>
      </c>
      <c r="K69" s="51">
        <v>28</v>
      </c>
      <c r="L69" s="51"/>
      <c r="M69" s="36" t="s">
        <v>61</v>
      </c>
      <c r="N69" s="41" t="s">
        <v>62</v>
      </c>
      <c r="O69" s="53">
        <f>P69/E69</f>
        <v>401.94444444444446</v>
      </c>
      <c r="P69" s="51">
        <v>1447</v>
      </c>
      <c r="Q69" s="51">
        <v>1216</v>
      </c>
      <c r="R69" s="43"/>
    </row>
    <row r="70" spans="1:18" ht="11.25" customHeight="1">
      <c r="A70" s="43"/>
      <c r="B70" s="43"/>
      <c r="C70" s="51">
        <v>22</v>
      </c>
      <c r="D70" s="51">
        <v>6.3</v>
      </c>
      <c r="E70" s="51">
        <v>2.9</v>
      </c>
      <c r="F70" s="51" t="s">
        <v>156</v>
      </c>
      <c r="G70" s="51">
        <v>60</v>
      </c>
      <c r="H70" s="51">
        <v>0.5</v>
      </c>
      <c r="I70" s="51" t="s">
        <v>50</v>
      </c>
      <c r="J70" s="51">
        <v>27</v>
      </c>
      <c r="K70" s="51">
        <v>28</v>
      </c>
      <c r="L70" s="51"/>
      <c r="M70" s="36" t="s">
        <v>198</v>
      </c>
      <c r="N70" s="41" t="s">
        <v>62</v>
      </c>
      <c r="O70" s="53">
        <f>P70/E70</f>
        <v>473.7931034482759</v>
      </c>
      <c r="P70" s="51">
        <v>1374</v>
      </c>
      <c r="Q70" s="51">
        <v>1137</v>
      </c>
      <c r="R70" s="43"/>
    </row>
    <row r="71" spans="1:18" ht="11.25" customHeight="1">
      <c r="A71" s="43"/>
      <c r="B71" s="43"/>
      <c r="C71" s="51">
        <v>34</v>
      </c>
      <c r="D71" s="51">
        <v>15.2</v>
      </c>
      <c r="E71" s="51">
        <v>0.9</v>
      </c>
      <c r="F71" s="51" t="s">
        <v>49</v>
      </c>
      <c r="G71" s="51">
        <v>57</v>
      </c>
      <c r="H71" s="51">
        <v>0.6</v>
      </c>
      <c r="I71" s="51" t="s">
        <v>50</v>
      </c>
      <c r="J71" s="51">
        <v>25</v>
      </c>
      <c r="K71" s="51">
        <v>24</v>
      </c>
      <c r="L71" s="51"/>
      <c r="M71" s="36" t="s">
        <v>61</v>
      </c>
      <c r="N71" s="41" t="s">
        <v>62</v>
      </c>
      <c r="O71" s="53">
        <f>P71/E71</f>
        <v>407.77777777777777</v>
      </c>
      <c r="P71" s="51">
        <v>367</v>
      </c>
      <c r="Q71" s="51">
        <v>310</v>
      </c>
      <c r="R71" s="43"/>
    </row>
    <row r="72" spans="1:18" ht="11.25" customHeight="1">
      <c r="A72" s="43"/>
      <c r="B72" s="43"/>
      <c r="C72" s="51">
        <v>34</v>
      </c>
      <c r="D72" s="51">
        <v>7</v>
      </c>
      <c r="E72" s="51">
        <v>0.6</v>
      </c>
      <c r="F72" s="51" t="s">
        <v>59</v>
      </c>
      <c r="G72" s="51">
        <v>60</v>
      </c>
      <c r="H72" s="51">
        <v>0.7</v>
      </c>
      <c r="I72" s="51">
        <v>1</v>
      </c>
      <c r="J72" s="51">
        <v>21</v>
      </c>
      <c r="K72" s="51">
        <v>20</v>
      </c>
      <c r="L72" s="51"/>
      <c r="M72" s="36" t="s">
        <v>61</v>
      </c>
      <c r="N72" s="41" t="s">
        <v>62</v>
      </c>
      <c r="O72" s="53">
        <f>P72/E72</f>
        <v>490</v>
      </c>
      <c r="P72" s="51">
        <v>294</v>
      </c>
      <c r="Q72" s="51">
        <v>238</v>
      </c>
      <c r="R72" s="43"/>
    </row>
    <row r="73" spans="1:18" ht="11.25" customHeight="1">
      <c r="A73" s="43"/>
      <c r="B73" s="43"/>
      <c r="C73" s="88">
        <v>35</v>
      </c>
      <c r="D73" s="51">
        <v>10</v>
      </c>
      <c r="E73" s="51">
        <v>2.8</v>
      </c>
      <c r="F73" s="51" t="s">
        <v>59</v>
      </c>
      <c r="G73" s="51">
        <v>58</v>
      </c>
      <c r="H73" s="51">
        <v>0.8</v>
      </c>
      <c r="I73" s="51" t="s">
        <v>56</v>
      </c>
      <c r="J73" s="51">
        <v>24</v>
      </c>
      <c r="K73" s="51">
        <v>28</v>
      </c>
      <c r="L73" s="51"/>
      <c r="M73" s="36" t="s">
        <v>61</v>
      </c>
      <c r="N73" s="41" t="s">
        <v>62</v>
      </c>
      <c r="O73" s="53">
        <f>P73/E73</f>
        <v>284.64285714285717</v>
      </c>
      <c r="P73" s="51">
        <v>797</v>
      </c>
      <c r="Q73" s="51">
        <v>676</v>
      </c>
      <c r="R73" s="43"/>
    </row>
    <row r="74" spans="1:18" ht="11.25" customHeight="1">
      <c r="A74" s="43"/>
      <c r="B74" s="43"/>
      <c r="C74" s="51">
        <v>35</v>
      </c>
      <c r="D74" s="51">
        <v>11</v>
      </c>
      <c r="E74" s="51">
        <v>1.7</v>
      </c>
      <c r="F74" s="51" t="s">
        <v>59</v>
      </c>
      <c r="G74" s="51">
        <v>48</v>
      </c>
      <c r="H74" s="51">
        <v>0.75</v>
      </c>
      <c r="I74" s="51" t="s">
        <v>56</v>
      </c>
      <c r="J74" s="51">
        <v>19</v>
      </c>
      <c r="K74" s="51">
        <v>20</v>
      </c>
      <c r="L74" s="51"/>
      <c r="M74" s="36" t="s">
        <v>61</v>
      </c>
      <c r="N74" s="41" t="s">
        <v>62</v>
      </c>
      <c r="O74" s="53">
        <f>P74/E74</f>
        <v>283.5294117647059</v>
      </c>
      <c r="P74" s="51">
        <v>482</v>
      </c>
      <c r="Q74" s="51">
        <v>405</v>
      </c>
      <c r="R74" s="43"/>
    </row>
    <row r="75" spans="1:18" ht="11.25" customHeight="1">
      <c r="A75" s="43"/>
      <c r="B75" s="43"/>
      <c r="C75" s="51">
        <v>35</v>
      </c>
      <c r="D75" s="51">
        <v>4</v>
      </c>
      <c r="E75" s="51">
        <v>3.5</v>
      </c>
      <c r="F75" s="51" t="s">
        <v>150</v>
      </c>
      <c r="G75" s="51">
        <v>46</v>
      </c>
      <c r="H75" s="51">
        <v>0.8</v>
      </c>
      <c r="I75" s="51">
        <v>1</v>
      </c>
      <c r="J75" s="51">
        <v>16</v>
      </c>
      <c r="K75" s="51">
        <v>20</v>
      </c>
      <c r="L75" s="51"/>
      <c r="M75" s="36" t="s">
        <v>199</v>
      </c>
      <c r="N75" s="41" t="s">
        <v>62</v>
      </c>
      <c r="O75" s="53">
        <f>P75/E75</f>
        <v>172</v>
      </c>
      <c r="P75" s="51">
        <v>602</v>
      </c>
      <c r="Q75" s="51">
        <v>500</v>
      </c>
      <c r="R75" s="43"/>
    </row>
    <row r="76" spans="1:18" ht="11.25" customHeight="1">
      <c r="A76" s="43"/>
      <c r="B76" s="43"/>
      <c r="C76" s="51">
        <v>36</v>
      </c>
      <c r="D76" s="51">
        <v>28</v>
      </c>
      <c r="E76" s="51">
        <v>2.9</v>
      </c>
      <c r="F76" s="51" t="s">
        <v>59</v>
      </c>
      <c r="G76" s="51">
        <v>70</v>
      </c>
      <c r="H76" s="51">
        <v>0.8</v>
      </c>
      <c r="I76" s="51" t="s">
        <v>56</v>
      </c>
      <c r="J76" s="51">
        <v>27</v>
      </c>
      <c r="K76" s="51">
        <v>32</v>
      </c>
      <c r="L76" s="51"/>
      <c r="M76" s="36" t="s">
        <v>61</v>
      </c>
      <c r="N76" s="41" t="s">
        <v>62</v>
      </c>
      <c r="O76" s="53">
        <f>P76/E76</f>
        <v>511.0344827586207</v>
      </c>
      <c r="P76" s="51">
        <v>1482</v>
      </c>
      <c r="Q76" s="51">
        <v>1274</v>
      </c>
      <c r="R76" s="43"/>
    </row>
    <row r="77" spans="1:18" ht="11.25" customHeight="1">
      <c r="A77" s="43"/>
      <c r="B77" s="43"/>
      <c r="C77" s="88">
        <v>43</v>
      </c>
      <c r="D77" s="51">
        <v>13.2</v>
      </c>
      <c r="E77" s="51">
        <v>1.1</v>
      </c>
      <c r="F77" s="51" t="s">
        <v>59</v>
      </c>
      <c r="G77" s="51">
        <v>66</v>
      </c>
      <c r="H77" s="51">
        <v>0.8</v>
      </c>
      <c r="I77" s="51" t="s">
        <v>56</v>
      </c>
      <c r="J77" s="51">
        <v>26</v>
      </c>
      <c r="K77" s="51">
        <v>36</v>
      </c>
      <c r="L77" s="51"/>
      <c r="M77" s="36" t="s">
        <v>61</v>
      </c>
      <c r="N77" s="41" t="s">
        <v>62</v>
      </c>
      <c r="O77" s="53">
        <f>P77/E77</f>
        <v>305.45454545454544</v>
      </c>
      <c r="P77" s="51">
        <v>336</v>
      </c>
      <c r="Q77" s="51">
        <v>276</v>
      </c>
      <c r="R77" s="43"/>
    </row>
    <row r="78" spans="1:18" ht="11.25" customHeight="1">
      <c r="A78" s="43"/>
      <c r="B78" s="43"/>
      <c r="C78" s="51">
        <v>44</v>
      </c>
      <c r="D78" s="51">
        <v>14.3</v>
      </c>
      <c r="E78" s="51">
        <v>2.8</v>
      </c>
      <c r="F78" s="51" t="s">
        <v>59</v>
      </c>
      <c r="G78" s="51">
        <v>65</v>
      </c>
      <c r="H78" s="51">
        <v>0.7</v>
      </c>
      <c r="I78" s="51">
        <v>1</v>
      </c>
      <c r="J78" s="51">
        <v>22</v>
      </c>
      <c r="K78" s="51">
        <v>24</v>
      </c>
      <c r="L78" s="51"/>
      <c r="M78" s="36" t="s">
        <v>61</v>
      </c>
      <c r="N78" s="41" t="s">
        <v>62</v>
      </c>
      <c r="O78" s="53">
        <f>P78/E78</f>
        <v>306.7857142857143</v>
      </c>
      <c r="P78" s="51">
        <v>859</v>
      </c>
      <c r="Q78" s="51">
        <v>733</v>
      </c>
      <c r="R78" s="43"/>
    </row>
    <row r="79" spans="1:18" ht="11.25" customHeight="1">
      <c r="A79" s="43"/>
      <c r="B79" s="43"/>
      <c r="C79" s="51">
        <v>44</v>
      </c>
      <c r="D79" s="51">
        <v>18</v>
      </c>
      <c r="E79" s="51">
        <v>2.1</v>
      </c>
      <c r="F79" s="51" t="s">
        <v>59</v>
      </c>
      <c r="G79" s="51">
        <v>51</v>
      </c>
      <c r="H79" s="51">
        <v>0.6</v>
      </c>
      <c r="I79" s="51">
        <v>2</v>
      </c>
      <c r="J79" s="51">
        <v>15</v>
      </c>
      <c r="K79" s="51">
        <v>16</v>
      </c>
      <c r="L79" s="51"/>
      <c r="M79" s="36" t="s">
        <v>61</v>
      </c>
      <c r="N79" s="41" t="s">
        <v>62</v>
      </c>
      <c r="O79" s="53">
        <f>P79/E79</f>
        <v>163.8095238095238</v>
      </c>
      <c r="P79" s="51">
        <v>344</v>
      </c>
      <c r="Q79" s="51">
        <v>289</v>
      </c>
      <c r="R79" s="43"/>
    </row>
    <row r="80" spans="1:18" ht="11.25" customHeight="1">
      <c r="A80" s="43"/>
      <c r="B80" s="43"/>
      <c r="C80" s="88">
        <v>44</v>
      </c>
      <c r="D80" s="51">
        <v>6</v>
      </c>
      <c r="E80" s="51">
        <v>1.2</v>
      </c>
      <c r="F80" s="51" t="s">
        <v>59</v>
      </c>
      <c r="G80" s="51">
        <v>75</v>
      </c>
      <c r="H80" s="51">
        <v>0.6</v>
      </c>
      <c r="I80" s="51">
        <v>1</v>
      </c>
      <c r="J80" s="51">
        <v>25</v>
      </c>
      <c r="K80" s="51">
        <v>32</v>
      </c>
      <c r="L80" s="51"/>
      <c r="M80" s="36" t="s">
        <v>61</v>
      </c>
      <c r="N80" s="41" t="s">
        <v>62</v>
      </c>
      <c r="O80" s="53">
        <f>P80/E80</f>
        <v>481.6666666666667</v>
      </c>
      <c r="P80" s="51">
        <v>578</v>
      </c>
      <c r="Q80" s="51">
        <v>478</v>
      </c>
      <c r="R80" s="43"/>
    </row>
    <row r="81" spans="1:18" ht="11.25" customHeight="1">
      <c r="A81" s="43"/>
      <c r="B81" s="39" t="s">
        <v>53</v>
      </c>
      <c r="C81" s="43"/>
      <c r="D81" s="43"/>
      <c r="E81" s="43">
        <f>SUM(E55:E80)</f>
        <v>57.00000000000001</v>
      </c>
      <c r="F81" s="43"/>
      <c r="G81" s="43"/>
      <c r="H81" s="43"/>
      <c r="I81" s="43"/>
      <c r="J81" s="43"/>
      <c r="K81" s="43"/>
      <c r="L81" s="43"/>
      <c r="M81" s="50"/>
      <c r="N81" s="50"/>
      <c r="O81" s="43"/>
      <c r="P81" s="43">
        <f>SUM(P55:P80)</f>
        <v>23515</v>
      </c>
      <c r="Q81" s="43">
        <f>SUM(Q55:Q80)</f>
        <v>19786</v>
      </c>
      <c r="R81" s="43"/>
    </row>
    <row r="82" spans="1:18" ht="11.25" customHeight="1">
      <c r="A82" s="43">
        <v>4</v>
      </c>
      <c r="B82" s="43" t="s">
        <v>73</v>
      </c>
      <c r="C82" s="51">
        <v>7</v>
      </c>
      <c r="D82" s="51">
        <v>31.1</v>
      </c>
      <c r="E82" s="51">
        <v>3.6</v>
      </c>
      <c r="F82" s="51" t="s">
        <v>59</v>
      </c>
      <c r="G82" s="51">
        <v>80</v>
      </c>
      <c r="H82" s="51">
        <v>0.6</v>
      </c>
      <c r="I82" s="51" t="s">
        <v>56</v>
      </c>
      <c r="J82" s="51">
        <v>28</v>
      </c>
      <c r="K82" s="51">
        <v>30</v>
      </c>
      <c r="L82" s="51"/>
      <c r="M82" s="36" t="s">
        <v>61</v>
      </c>
      <c r="N82" s="41" t="s">
        <v>62</v>
      </c>
      <c r="O82" s="53">
        <f>P82/E82</f>
        <v>494.44444444444446</v>
      </c>
      <c r="P82" s="51">
        <v>1780</v>
      </c>
      <c r="Q82" s="51">
        <v>1247</v>
      </c>
      <c r="R82" s="43"/>
    </row>
    <row r="83" spans="1:18" ht="11.25" customHeight="1">
      <c r="A83" s="43"/>
      <c r="B83" s="43"/>
      <c r="C83" s="51">
        <v>7</v>
      </c>
      <c r="D83" s="51">
        <v>31.2</v>
      </c>
      <c r="E83" s="51">
        <v>3.2</v>
      </c>
      <c r="F83" s="51" t="s">
        <v>59</v>
      </c>
      <c r="G83" s="51">
        <v>80</v>
      </c>
      <c r="H83" s="51">
        <v>0.6</v>
      </c>
      <c r="I83" s="51" t="s">
        <v>56</v>
      </c>
      <c r="J83" s="51">
        <v>28</v>
      </c>
      <c r="K83" s="51">
        <v>30</v>
      </c>
      <c r="L83" s="51"/>
      <c r="M83" s="36" t="s">
        <v>61</v>
      </c>
      <c r="N83" s="41" t="s">
        <v>62</v>
      </c>
      <c r="O83" s="53">
        <f>P83/E83</f>
        <v>555.625</v>
      </c>
      <c r="P83" s="51">
        <v>1778</v>
      </c>
      <c r="Q83" s="51">
        <v>1356</v>
      </c>
      <c r="R83" s="43"/>
    </row>
    <row r="84" spans="1:18" ht="11.25" customHeight="1">
      <c r="A84" s="43"/>
      <c r="B84" s="43"/>
      <c r="C84" s="51">
        <v>8</v>
      </c>
      <c r="D84" s="51">
        <v>16.1</v>
      </c>
      <c r="E84" s="51">
        <v>2.1</v>
      </c>
      <c r="F84" s="51" t="s">
        <v>59</v>
      </c>
      <c r="G84" s="51">
        <v>92</v>
      </c>
      <c r="H84" s="51">
        <v>0.4</v>
      </c>
      <c r="I84" s="51">
        <v>2</v>
      </c>
      <c r="J84" s="51">
        <v>25</v>
      </c>
      <c r="K84" s="51">
        <v>28</v>
      </c>
      <c r="L84" s="51"/>
      <c r="M84" s="36" t="s">
        <v>61</v>
      </c>
      <c r="N84" s="41" t="s">
        <v>62</v>
      </c>
      <c r="O84" s="53">
        <f>P84/E84</f>
        <v>562.3809523809524</v>
      </c>
      <c r="P84" s="51">
        <v>1181</v>
      </c>
      <c r="Q84" s="51">
        <v>824</v>
      </c>
      <c r="R84" s="43"/>
    </row>
    <row r="85" spans="1:18" ht="11.25" customHeight="1">
      <c r="A85" s="42"/>
      <c r="B85" s="42"/>
      <c r="C85" s="51">
        <v>8</v>
      </c>
      <c r="D85" s="51">
        <v>8.3</v>
      </c>
      <c r="E85" s="51">
        <v>0.5</v>
      </c>
      <c r="F85" s="51" t="s">
        <v>55</v>
      </c>
      <c r="G85" s="51">
        <v>95</v>
      </c>
      <c r="H85" s="51">
        <v>0.4</v>
      </c>
      <c r="I85" s="51" t="s">
        <v>56</v>
      </c>
      <c r="J85" s="51">
        <v>32</v>
      </c>
      <c r="K85" s="51">
        <v>34</v>
      </c>
      <c r="L85" s="51"/>
      <c r="M85" s="36" t="s">
        <v>61</v>
      </c>
      <c r="N85" s="41" t="s">
        <v>62</v>
      </c>
      <c r="O85" s="53">
        <f>P85/E85</f>
        <v>848</v>
      </c>
      <c r="P85" s="51">
        <v>424</v>
      </c>
      <c r="Q85" s="51">
        <v>340</v>
      </c>
      <c r="R85" s="43"/>
    </row>
    <row r="86" spans="1:18" ht="11.25" customHeight="1">
      <c r="A86" s="42"/>
      <c r="B86" s="42"/>
      <c r="C86" s="51">
        <v>12</v>
      </c>
      <c r="D86" s="51">
        <v>19.2</v>
      </c>
      <c r="E86" s="51">
        <v>2</v>
      </c>
      <c r="F86" s="51" t="s">
        <v>139</v>
      </c>
      <c r="G86" s="51">
        <v>73</v>
      </c>
      <c r="H86" s="51">
        <v>0.6</v>
      </c>
      <c r="I86" s="51" t="s">
        <v>56</v>
      </c>
      <c r="J86" s="51">
        <v>26</v>
      </c>
      <c r="K86" s="51">
        <v>26</v>
      </c>
      <c r="L86" s="51"/>
      <c r="M86" s="36" t="s">
        <v>61</v>
      </c>
      <c r="N86" s="41" t="s">
        <v>62</v>
      </c>
      <c r="O86" s="53">
        <f>P86/E86</f>
        <v>296.5</v>
      </c>
      <c r="P86" s="51">
        <v>593</v>
      </c>
      <c r="Q86" s="51">
        <v>485</v>
      </c>
      <c r="R86" s="43"/>
    </row>
    <row r="87" spans="1:18" ht="11.25" customHeight="1">
      <c r="A87" s="42"/>
      <c r="B87" s="42"/>
      <c r="C87" s="51">
        <v>8</v>
      </c>
      <c r="D87" s="51">
        <v>8.4</v>
      </c>
      <c r="E87" s="51">
        <v>2.8</v>
      </c>
      <c r="F87" s="51" t="s">
        <v>55</v>
      </c>
      <c r="G87" s="51">
        <v>95</v>
      </c>
      <c r="H87" s="51">
        <v>0.4</v>
      </c>
      <c r="I87" s="51" t="s">
        <v>56</v>
      </c>
      <c r="J87" s="51">
        <v>32</v>
      </c>
      <c r="K87" s="51">
        <v>34</v>
      </c>
      <c r="L87" s="51"/>
      <c r="M87" s="36" t="s">
        <v>61</v>
      </c>
      <c r="N87" s="41" t="s">
        <v>62</v>
      </c>
      <c r="O87" s="53">
        <f>P87/E87</f>
        <v>559.6428571428572</v>
      </c>
      <c r="P87" s="51">
        <v>1567</v>
      </c>
      <c r="Q87" s="51">
        <v>1087</v>
      </c>
      <c r="R87" s="43"/>
    </row>
    <row r="88" spans="1:18" ht="11.25" customHeight="1">
      <c r="A88" s="42"/>
      <c r="B88" s="42"/>
      <c r="C88" s="51">
        <v>8</v>
      </c>
      <c r="D88" s="51">
        <v>8.5</v>
      </c>
      <c r="E88" s="51">
        <v>1.1</v>
      </c>
      <c r="F88" s="51" t="s">
        <v>55</v>
      </c>
      <c r="G88" s="51">
        <v>95</v>
      </c>
      <c r="H88" s="51">
        <v>0.4</v>
      </c>
      <c r="I88" s="51" t="s">
        <v>56</v>
      </c>
      <c r="J88" s="51">
        <v>32</v>
      </c>
      <c r="K88" s="51">
        <v>34</v>
      </c>
      <c r="L88" s="51"/>
      <c r="M88" s="36" t="s">
        <v>61</v>
      </c>
      <c r="N88" s="41" t="s">
        <v>62</v>
      </c>
      <c r="O88" s="53">
        <f>P88/E88</f>
        <v>565.4545454545454</v>
      </c>
      <c r="P88" s="51">
        <v>622</v>
      </c>
      <c r="Q88" s="51">
        <v>446</v>
      </c>
      <c r="R88" s="43"/>
    </row>
    <row r="89" spans="1:18" ht="11.25" customHeight="1">
      <c r="A89" s="43"/>
      <c r="B89" s="43"/>
      <c r="C89" s="51">
        <v>17</v>
      </c>
      <c r="D89" s="51">
        <v>7.1</v>
      </c>
      <c r="E89" s="51">
        <v>3.3</v>
      </c>
      <c r="F89" s="51" t="s">
        <v>59</v>
      </c>
      <c r="G89" s="51">
        <v>94</v>
      </c>
      <c r="H89" s="51">
        <v>0.6</v>
      </c>
      <c r="I89" s="51" t="s">
        <v>56</v>
      </c>
      <c r="J89" s="51">
        <v>30</v>
      </c>
      <c r="K89" s="51">
        <v>32</v>
      </c>
      <c r="L89" s="51"/>
      <c r="M89" s="36" t="s">
        <v>61</v>
      </c>
      <c r="N89" s="41" t="s">
        <v>62</v>
      </c>
      <c r="O89" s="53">
        <f>P89/E89</f>
        <v>543.030303030303</v>
      </c>
      <c r="P89" s="51">
        <v>1792</v>
      </c>
      <c r="Q89" s="51">
        <v>1460</v>
      </c>
      <c r="R89" s="43"/>
    </row>
    <row r="90" spans="1:18" ht="11.25" customHeight="1">
      <c r="A90" s="43"/>
      <c r="B90" s="43"/>
      <c r="C90" s="51">
        <v>17</v>
      </c>
      <c r="D90" s="51">
        <v>7.2</v>
      </c>
      <c r="E90" s="51">
        <v>4.5</v>
      </c>
      <c r="F90" s="51" t="s">
        <v>59</v>
      </c>
      <c r="G90" s="51">
        <v>94</v>
      </c>
      <c r="H90" s="51">
        <v>0.6</v>
      </c>
      <c r="I90" s="51" t="s">
        <v>56</v>
      </c>
      <c r="J90" s="51">
        <v>30</v>
      </c>
      <c r="K90" s="51">
        <v>32</v>
      </c>
      <c r="L90" s="51"/>
      <c r="M90" s="36" t="s">
        <v>61</v>
      </c>
      <c r="N90" s="41" t="s">
        <v>62</v>
      </c>
      <c r="O90" s="53">
        <f>P90/E90</f>
        <v>341.3333333333333</v>
      </c>
      <c r="P90" s="51">
        <v>1536</v>
      </c>
      <c r="Q90" s="51">
        <v>1047</v>
      </c>
      <c r="R90" s="43"/>
    </row>
    <row r="91" spans="1:18" ht="11.25" customHeight="1">
      <c r="A91" s="43"/>
      <c r="B91" s="43"/>
      <c r="C91" s="51">
        <v>8</v>
      </c>
      <c r="D91" s="51">
        <v>2.2</v>
      </c>
      <c r="E91" s="51">
        <v>1.1</v>
      </c>
      <c r="F91" s="51" t="s">
        <v>59</v>
      </c>
      <c r="G91" s="51">
        <v>70</v>
      </c>
      <c r="H91" s="51">
        <v>0.7</v>
      </c>
      <c r="I91" s="51" t="s">
        <v>56</v>
      </c>
      <c r="J91" s="51">
        <v>27</v>
      </c>
      <c r="K91" s="51">
        <v>28</v>
      </c>
      <c r="L91" s="51"/>
      <c r="M91" s="36" t="s">
        <v>61</v>
      </c>
      <c r="N91" s="41" t="s">
        <v>62</v>
      </c>
      <c r="O91" s="53">
        <f>P91/E91</f>
        <v>519.090909090909</v>
      </c>
      <c r="P91" s="51">
        <v>571</v>
      </c>
      <c r="Q91" s="51">
        <v>400</v>
      </c>
      <c r="R91" s="43"/>
    </row>
    <row r="92" spans="1:18" ht="11.25" customHeight="1">
      <c r="A92" s="43"/>
      <c r="B92" s="43"/>
      <c r="C92" s="51">
        <v>9</v>
      </c>
      <c r="D92" s="51">
        <v>5.1</v>
      </c>
      <c r="E92" s="51">
        <v>2.7</v>
      </c>
      <c r="F92" s="51" t="s">
        <v>59</v>
      </c>
      <c r="G92" s="51">
        <v>70</v>
      </c>
      <c r="H92" s="51">
        <v>0.7</v>
      </c>
      <c r="I92" s="51" t="s">
        <v>56</v>
      </c>
      <c r="J92" s="51">
        <v>27</v>
      </c>
      <c r="K92" s="51">
        <v>28</v>
      </c>
      <c r="L92" s="51"/>
      <c r="M92" s="36" t="s">
        <v>61</v>
      </c>
      <c r="N92" s="41" t="s">
        <v>62</v>
      </c>
      <c r="O92" s="53">
        <f>P92/E92</f>
        <v>543.7037037037037</v>
      </c>
      <c r="P92" s="51">
        <v>1468</v>
      </c>
      <c r="Q92" s="51">
        <v>1134</v>
      </c>
      <c r="R92" s="43"/>
    </row>
    <row r="93" spans="1:18" ht="11.25" customHeight="1">
      <c r="A93" s="43"/>
      <c r="B93" s="39" t="s">
        <v>53</v>
      </c>
      <c r="C93" s="43"/>
      <c r="D93" s="43"/>
      <c r="E93" s="89">
        <f>SUM(E82:E92)</f>
        <v>26.900000000000002</v>
      </c>
      <c r="F93" s="51"/>
      <c r="G93" s="51"/>
      <c r="H93" s="51"/>
      <c r="I93" s="51"/>
      <c r="J93" s="51"/>
      <c r="K93" s="51"/>
      <c r="L93" s="51"/>
      <c r="M93" s="36"/>
      <c r="N93" s="51"/>
      <c r="O93" s="51"/>
      <c r="P93" s="43">
        <f>SUM(P82:P92)</f>
        <v>13312</v>
      </c>
      <c r="Q93" s="43">
        <f>SUM(Q82:Q92)</f>
        <v>9826</v>
      </c>
      <c r="R93" s="43"/>
    </row>
    <row r="94" spans="1:18" ht="11.25" customHeight="1">
      <c r="A94" s="43">
        <v>5</v>
      </c>
      <c r="B94" s="43" t="s">
        <v>118</v>
      </c>
      <c r="C94" s="51">
        <v>6</v>
      </c>
      <c r="D94" s="51">
        <v>19.4</v>
      </c>
      <c r="E94" s="51">
        <v>3.5</v>
      </c>
      <c r="F94" s="51" t="s">
        <v>144</v>
      </c>
      <c r="G94" s="51">
        <v>102</v>
      </c>
      <c r="H94" s="51">
        <v>0.6</v>
      </c>
      <c r="I94" s="51" t="s">
        <v>56</v>
      </c>
      <c r="J94" s="51">
        <v>31</v>
      </c>
      <c r="K94" s="51">
        <v>36</v>
      </c>
      <c r="L94" s="51"/>
      <c r="M94" s="36" t="s">
        <v>61</v>
      </c>
      <c r="N94" s="41" t="s">
        <v>62</v>
      </c>
      <c r="O94" s="53">
        <f>P94/E94</f>
        <v>599.4285714285714</v>
      </c>
      <c r="P94" s="51">
        <v>2098</v>
      </c>
      <c r="Q94" s="51">
        <v>1622</v>
      </c>
      <c r="R94" s="43"/>
    </row>
    <row r="95" spans="1:18" ht="11.25" customHeight="1">
      <c r="A95" s="43"/>
      <c r="B95" s="43"/>
      <c r="C95" s="51">
        <v>18</v>
      </c>
      <c r="D95" s="51">
        <v>20</v>
      </c>
      <c r="E95" s="51">
        <v>0.5</v>
      </c>
      <c r="F95" s="51" t="s">
        <v>139</v>
      </c>
      <c r="G95" s="51">
        <v>100</v>
      </c>
      <c r="H95" s="51">
        <v>0.4</v>
      </c>
      <c r="I95" s="51" t="s">
        <v>56</v>
      </c>
      <c r="J95" s="51">
        <v>31</v>
      </c>
      <c r="K95" s="51">
        <v>32</v>
      </c>
      <c r="L95" s="51"/>
      <c r="M95" s="36" t="s">
        <v>61</v>
      </c>
      <c r="N95" s="41" t="s">
        <v>62</v>
      </c>
      <c r="O95" s="53">
        <f>P95/E95</f>
        <v>344</v>
      </c>
      <c r="P95" s="51">
        <v>172</v>
      </c>
      <c r="Q95" s="51">
        <v>123</v>
      </c>
      <c r="R95" s="43"/>
    </row>
    <row r="96" spans="1:18" ht="11.25" customHeight="1">
      <c r="A96" s="43"/>
      <c r="B96" s="43"/>
      <c r="C96" s="51">
        <v>19</v>
      </c>
      <c r="D96" s="51">
        <v>36</v>
      </c>
      <c r="E96" s="51">
        <v>4</v>
      </c>
      <c r="F96" s="51" t="s">
        <v>59</v>
      </c>
      <c r="G96" s="51">
        <v>89</v>
      </c>
      <c r="H96" s="51">
        <v>0.6</v>
      </c>
      <c r="I96" s="51" t="s">
        <v>56</v>
      </c>
      <c r="J96" s="51">
        <v>29</v>
      </c>
      <c r="K96" s="51">
        <v>28</v>
      </c>
      <c r="L96" s="51"/>
      <c r="M96" s="36" t="s">
        <v>61</v>
      </c>
      <c r="N96" s="41" t="s">
        <v>62</v>
      </c>
      <c r="O96" s="53">
        <f>P96/E96</f>
        <v>150.25</v>
      </c>
      <c r="P96" s="51">
        <v>601</v>
      </c>
      <c r="Q96" s="51">
        <v>454</v>
      </c>
      <c r="R96" s="43"/>
    </row>
    <row r="97" spans="1:18" ht="11.25" customHeight="1">
      <c r="A97" s="43"/>
      <c r="B97" s="43"/>
      <c r="C97" s="51">
        <v>19</v>
      </c>
      <c r="D97" s="51">
        <v>37</v>
      </c>
      <c r="E97" s="51">
        <v>3.6</v>
      </c>
      <c r="F97" s="51" t="s">
        <v>139</v>
      </c>
      <c r="G97" s="51">
        <v>100</v>
      </c>
      <c r="H97" s="51">
        <v>0.4</v>
      </c>
      <c r="I97" s="51" t="s">
        <v>56</v>
      </c>
      <c r="J97" s="51">
        <v>31</v>
      </c>
      <c r="K97" s="51">
        <v>32</v>
      </c>
      <c r="L97" s="51"/>
      <c r="M97" s="36" t="s">
        <v>61</v>
      </c>
      <c r="N97" s="41" t="s">
        <v>62</v>
      </c>
      <c r="O97" s="53">
        <f>P97/E97</f>
        <v>447.22222222222223</v>
      </c>
      <c r="P97" s="51">
        <v>1610</v>
      </c>
      <c r="Q97" s="51">
        <v>1203</v>
      </c>
      <c r="R97" s="43"/>
    </row>
    <row r="98" spans="1:18" ht="11.25" customHeight="1">
      <c r="A98" s="43"/>
      <c r="B98" s="43"/>
      <c r="C98" s="51">
        <v>19</v>
      </c>
      <c r="D98" s="51">
        <v>9</v>
      </c>
      <c r="E98" s="51">
        <v>3.6</v>
      </c>
      <c r="F98" s="51" t="s">
        <v>144</v>
      </c>
      <c r="G98" s="51">
        <v>120</v>
      </c>
      <c r="H98" s="51">
        <v>0.5</v>
      </c>
      <c r="I98" s="51">
        <v>1</v>
      </c>
      <c r="J98" s="51">
        <v>31</v>
      </c>
      <c r="K98" s="51">
        <v>40</v>
      </c>
      <c r="L98" s="51"/>
      <c r="M98" s="36" t="s">
        <v>61</v>
      </c>
      <c r="N98" s="41" t="s">
        <v>62</v>
      </c>
      <c r="O98" s="53">
        <f>P98/E98</f>
        <v>584.1666666666666</v>
      </c>
      <c r="P98" s="51">
        <v>2103</v>
      </c>
      <c r="Q98" s="51">
        <v>1770</v>
      </c>
      <c r="R98" s="43"/>
    </row>
    <row r="99" spans="1:18" ht="11.25" customHeight="1">
      <c r="A99" s="43"/>
      <c r="B99" s="43"/>
      <c r="C99" s="51">
        <v>35</v>
      </c>
      <c r="D99" s="51">
        <v>20</v>
      </c>
      <c r="E99" s="51">
        <v>3</v>
      </c>
      <c r="F99" s="51" t="s">
        <v>85</v>
      </c>
      <c r="G99" s="51">
        <v>100</v>
      </c>
      <c r="H99" s="51">
        <v>0.6</v>
      </c>
      <c r="I99" s="51" t="s">
        <v>56</v>
      </c>
      <c r="J99" s="51">
        <v>33</v>
      </c>
      <c r="K99" s="51">
        <v>32</v>
      </c>
      <c r="L99" s="51"/>
      <c r="M99" s="36" t="s">
        <v>61</v>
      </c>
      <c r="N99" s="41" t="s">
        <v>62</v>
      </c>
      <c r="O99" s="53">
        <f>P99/E99</f>
        <v>465.3333333333333</v>
      </c>
      <c r="P99" s="51">
        <v>1396</v>
      </c>
      <c r="Q99" s="51">
        <v>1182</v>
      </c>
      <c r="R99" s="43"/>
    </row>
    <row r="100" spans="1:18" ht="11.25" customHeight="1">
      <c r="A100" s="43"/>
      <c r="B100" s="43"/>
      <c r="C100" s="51">
        <v>35</v>
      </c>
      <c r="D100" s="51">
        <v>24.5</v>
      </c>
      <c r="E100" s="51">
        <v>4.8</v>
      </c>
      <c r="F100" s="51" t="s">
        <v>140</v>
      </c>
      <c r="G100" s="51">
        <v>90</v>
      </c>
      <c r="H100" s="51">
        <v>0.65</v>
      </c>
      <c r="I100" s="51" t="s">
        <v>50</v>
      </c>
      <c r="J100" s="51">
        <v>32</v>
      </c>
      <c r="K100" s="51">
        <v>34</v>
      </c>
      <c r="L100" s="51"/>
      <c r="M100" s="36" t="s">
        <v>61</v>
      </c>
      <c r="N100" s="41" t="s">
        <v>62</v>
      </c>
      <c r="O100" s="53">
        <f>P100/E100</f>
        <v>502.2916666666667</v>
      </c>
      <c r="P100" s="51">
        <v>2411</v>
      </c>
      <c r="Q100" s="51">
        <v>2085</v>
      </c>
      <c r="R100" s="43"/>
    </row>
    <row r="101" spans="1:18" ht="11.25" customHeight="1">
      <c r="A101" s="43"/>
      <c r="B101" s="43"/>
      <c r="C101" s="51">
        <v>5</v>
      </c>
      <c r="D101" s="51">
        <v>21.2</v>
      </c>
      <c r="E101" s="51">
        <v>1.4</v>
      </c>
      <c r="F101" s="51" t="s">
        <v>59</v>
      </c>
      <c r="G101" s="51">
        <v>105</v>
      </c>
      <c r="H101" s="51">
        <v>0.5</v>
      </c>
      <c r="I101" s="51" t="s">
        <v>56</v>
      </c>
      <c r="J101" s="51">
        <v>31</v>
      </c>
      <c r="K101" s="51">
        <v>36</v>
      </c>
      <c r="L101" s="51"/>
      <c r="M101" s="36" t="s">
        <v>127</v>
      </c>
      <c r="N101" s="41" t="s">
        <v>62</v>
      </c>
      <c r="O101" s="53">
        <f>P101/E101</f>
        <v>430.7142857142857</v>
      </c>
      <c r="P101" s="51">
        <v>603</v>
      </c>
      <c r="Q101" s="51">
        <v>410</v>
      </c>
      <c r="R101" s="43"/>
    </row>
    <row r="102" spans="1:18" ht="11.25" customHeight="1">
      <c r="A102" s="43"/>
      <c r="B102" s="43"/>
      <c r="C102" s="51">
        <v>5</v>
      </c>
      <c r="D102" s="51">
        <v>28.3</v>
      </c>
      <c r="E102" s="51">
        <v>1.3</v>
      </c>
      <c r="F102" s="51" t="s">
        <v>59</v>
      </c>
      <c r="G102" s="51">
        <v>105</v>
      </c>
      <c r="H102" s="51">
        <v>0.6</v>
      </c>
      <c r="I102" s="51" t="s">
        <v>56</v>
      </c>
      <c r="J102" s="51">
        <v>32</v>
      </c>
      <c r="K102" s="51">
        <v>36</v>
      </c>
      <c r="L102" s="51"/>
      <c r="M102" s="36" t="s">
        <v>127</v>
      </c>
      <c r="N102" s="41" t="s">
        <v>62</v>
      </c>
      <c r="O102" s="53">
        <f>P102/E102</f>
        <v>1059.2307692307693</v>
      </c>
      <c r="P102" s="51">
        <v>1377</v>
      </c>
      <c r="Q102" s="51">
        <v>804</v>
      </c>
      <c r="R102" s="43"/>
    </row>
    <row r="103" spans="1:18" ht="11.25" customHeight="1">
      <c r="A103" s="43"/>
      <c r="B103" s="43"/>
      <c r="C103" s="51">
        <v>5</v>
      </c>
      <c r="D103" s="51">
        <v>29.2</v>
      </c>
      <c r="E103" s="51">
        <v>3.8</v>
      </c>
      <c r="F103" s="51" t="s">
        <v>97</v>
      </c>
      <c r="G103" s="51">
        <v>105</v>
      </c>
      <c r="H103" s="51">
        <v>0.5</v>
      </c>
      <c r="I103" s="51">
        <v>1</v>
      </c>
      <c r="J103" s="51">
        <v>30</v>
      </c>
      <c r="K103" s="51">
        <v>36</v>
      </c>
      <c r="L103" s="51"/>
      <c r="M103" s="36" t="s">
        <v>127</v>
      </c>
      <c r="N103" s="41" t="s">
        <v>62</v>
      </c>
      <c r="O103" s="53">
        <f>P103/E103</f>
        <v>534.7368421052632</v>
      </c>
      <c r="P103" s="51">
        <v>2032</v>
      </c>
      <c r="Q103" s="51">
        <v>1539</v>
      </c>
      <c r="R103" s="43"/>
    </row>
    <row r="104" spans="1:18" ht="11.25" customHeight="1">
      <c r="A104" s="43"/>
      <c r="B104" s="43"/>
      <c r="C104" s="51">
        <v>19</v>
      </c>
      <c r="D104" s="51">
        <v>29.1</v>
      </c>
      <c r="E104" s="51">
        <v>2.5</v>
      </c>
      <c r="F104" s="51" t="s">
        <v>200</v>
      </c>
      <c r="G104" s="51">
        <v>149</v>
      </c>
      <c r="H104" s="51">
        <v>0.25</v>
      </c>
      <c r="I104" s="51">
        <v>2</v>
      </c>
      <c r="J104" s="51">
        <v>30</v>
      </c>
      <c r="K104" s="51">
        <v>36</v>
      </c>
      <c r="L104" s="51"/>
      <c r="M104" s="36" t="s">
        <v>201</v>
      </c>
      <c r="N104" s="41" t="s">
        <v>62</v>
      </c>
      <c r="O104" s="53">
        <f>P104/E104</f>
        <v>490.4</v>
      </c>
      <c r="P104" s="51">
        <v>1226</v>
      </c>
      <c r="Q104" s="51">
        <v>1007</v>
      </c>
      <c r="R104" s="43"/>
    </row>
    <row r="105" spans="1:18" ht="11.25" customHeight="1">
      <c r="A105" s="43"/>
      <c r="B105" s="43"/>
      <c r="C105" s="51">
        <v>19</v>
      </c>
      <c r="D105" s="51">
        <v>45</v>
      </c>
      <c r="E105" s="51">
        <v>2.4</v>
      </c>
      <c r="F105" s="51" t="s">
        <v>101</v>
      </c>
      <c r="G105" s="51">
        <v>65</v>
      </c>
      <c r="H105" s="51">
        <v>0.8</v>
      </c>
      <c r="I105" s="51" t="s">
        <v>56</v>
      </c>
      <c r="J105" s="51">
        <v>23</v>
      </c>
      <c r="K105" s="51">
        <v>24</v>
      </c>
      <c r="L105" s="51"/>
      <c r="M105" s="36" t="s">
        <v>61</v>
      </c>
      <c r="N105" s="41" t="s">
        <v>62</v>
      </c>
      <c r="O105" s="53">
        <f>P105/E105</f>
        <v>460</v>
      </c>
      <c r="P105" s="51">
        <v>1104</v>
      </c>
      <c r="Q105" s="51">
        <v>945</v>
      </c>
      <c r="R105" s="43"/>
    </row>
    <row r="106" spans="1:18" ht="11.25" customHeight="1">
      <c r="A106" s="43"/>
      <c r="B106" s="43"/>
      <c r="C106" s="51">
        <v>20</v>
      </c>
      <c r="D106" s="51">
        <v>20</v>
      </c>
      <c r="E106" s="51">
        <v>1.1</v>
      </c>
      <c r="F106" s="51" t="s">
        <v>59</v>
      </c>
      <c r="G106" s="51">
        <v>69</v>
      </c>
      <c r="H106" s="51">
        <v>0.8</v>
      </c>
      <c r="I106" s="51" t="s">
        <v>50</v>
      </c>
      <c r="J106" s="51">
        <v>30</v>
      </c>
      <c r="K106" s="51">
        <v>32</v>
      </c>
      <c r="L106" s="51"/>
      <c r="M106" s="36" t="s">
        <v>61</v>
      </c>
      <c r="N106" s="41" t="s">
        <v>62</v>
      </c>
      <c r="O106" s="53">
        <f>P106/E106</f>
        <v>550.9090909090909</v>
      </c>
      <c r="P106" s="51">
        <v>606</v>
      </c>
      <c r="Q106" s="51">
        <v>500</v>
      </c>
      <c r="R106" s="43"/>
    </row>
    <row r="107" spans="1:18" ht="11.25" customHeight="1">
      <c r="A107" s="43"/>
      <c r="B107" s="43"/>
      <c r="C107" s="51">
        <v>20</v>
      </c>
      <c r="D107" s="51">
        <v>4.2</v>
      </c>
      <c r="E107" s="51">
        <v>5.1</v>
      </c>
      <c r="F107" s="51" t="s">
        <v>59</v>
      </c>
      <c r="G107" s="51">
        <v>109</v>
      </c>
      <c r="H107" s="51">
        <v>0.6</v>
      </c>
      <c r="I107" s="51">
        <v>1</v>
      </c>
      <c r="J107" s="51">
        <v>30</v>
      </c>
      <c r="K107" s="51">
        <v>32</v>
      </c>
      <c r="L107" s="51"/>
      <c r="M107" s="36" t="s">
        <v>201</v>
      </c>
      <c r="N107" s="41" t="s">
        <v>62</v>
      </c>
      <c r="O107" s="53">
        <f>P107/E107</f>
        <v>616.4705882352941</v>
      </c>
      <c r="P107" s="51">
        <v>3144</v>
      </c>
      <c r="Q107" s="51">
        <v>2530</v>
      </c>
      <c r="R107" s="43"/>
    </row>
    <row r="108" spans="1:18" ht="11.25" customHeight="1">
      <c r="A108" s="43"/>
      <c r="B108" s="43"/>
      <c r="C108" s="51">
        <v>20</v>
      </c>
      <c r="D108" s="51">
        <v>4.3</v>
      </c>
      <c r="E108" s="51">
        <v>1.9</v>
      </c>
      <c r="F108" s="51" t="s">
        <v>59</v>
      </c>
      <c r="G108" s="51">
        <v>109</v>
      </c>
      <c r="H108" s="51">
        <v>0.6</v>
      </c>
      <c r="I108" s="51">
        <v>1</v>
      </c>
      <c r="J108" s="51">
        <v>30</v>
      </c>
      <c r="K108" s="51">
        <v>32</v>
      </c>
      <c r="L108" s="51"/>
      <c r="M108" s="36" t="s">
        <v>201</v>
      </c>
      <c r="N108" s="41" t="s">
        <v>62</v>
      </c>
      <c r="O108" s="53">
        <f>P108/E108</f>
        <v>543.1578947368421</v>
      </c>
      <c r="P108" s="51">
        <v>1032</v>
      </c>
      <c r="Q108" s="51">
        <v>803</v>
      </c>
      <c r="R108" s="43"/>
    </row>
    <row r="109" spans="1:18" ht="11.25" customHeight="1">
      <c r="A109" s="43"/>
      <c r="B109" s="43"/>
      <c r="C109" s="51">
        <v>35</v>
      </c>
      <c r="D109" s="51">
        <v>26.3</v>
      </c>
      <c r="E109" s="51">
        <v>1.9</v>
      </c>
      <c r="F109" s="51" t="s">
        <v>59</v>
      </c>
      <c r="G109" s="51">
        <v>80</v>
      </c>
      <c r="H109" s="51">
        <v>0.8</v>
      </c>
      <c r="I109" s="51" t="s">
        <v>50</v>
      </c>
      <c r="J109" s="51">
        <v>30</v>
      </c>
      <c r="K109" s="51">
        <v>28</v>
      </c>
      <c r="L109" s="51"/>
      <c r="M109" s="36" t="s">
        <v>202</v>
      </c>
      <c r="N109" s="41" t="s">
        <v>62</v>
      </c>
      <c r="O109" s="53">
        <f>P109/E109</f>
        <v>554.7368421052632</v>
      </c>
      <c r="P109" s="51">
        <v>1054</v>
      </c>
      <c r="Q109" s="51">
        <v>858</v>
      </c>
      <c r="R109" s="43"/>
    </row>
    <row r="110" spans="1:18" ht="11.25" customHeight="1">
      <c r="A110" s="43"/>
      <c r="B110" s="39" t="s">
        <v>53</v>
      </c>
      <c r="C110" s="42"/>
      <c r="D110" s="42"/>
      <c r="E110" s="43">
        <f>SUM(E94:E109)</f>
        <v>44.4</v>
      </c>
      <c r="F110" s="43"/>
      <c r="G110" s="43"/>
      <c r="H110" s="43"/>
      <c r="I110" s="43"/>
      <c r="J110" s="43"/>
      <c r="K110" s="43"/>
      <c r="L110" s="43"/>
      <c r="M110" s="50"/>
      <c r="N110" s="43"/>
      <c r="O110" s="43"/>
      <c r="P110" s="43">
        <f>SUM(P94:P109)</f>
        <v>22569</v>
      </c>
      <c r="Q110" s="43">
        <f>SUM(Q94:Q109)</f>
        <v>17835</v>
      </c>
      <c r="R110" s="43"/>
    </row>
    <row r="111" spans="1:18" ht="11.25" customHeight="1">
      <c r="A111" s="43">
        <v>6</v>
      </c>
      <c r="B111" s="43" t="s">
        <v>115</v>
      </c>
      <c r="C111" s="51">
        <v>17</v>
      </c>
      <c r="D111" s="51">
        <v>54.1</v>
      </c>
      <c r="E111" s="51">
        <v>1.2</v>
      </c>
      <c r="F111" s="51" t="s">
        <v>85</v>
      </c>
      <c r="G111" s="51">
        <v>109</v>
      </c>
      <c r="H111" s="51">
        <v>0.5</v>
      </c>
      <c r="I111" s="51" t="s">
        <v>56</v>
      </c>
      <c r="J111" s="51">
        <v>32</v>
      </c>
      <c r="K111" s="51">
        <v>36</v>
      </c>
      <c r="L111" s="51"/>
      <c r="M111" s="36" t="s">
        <v>61</v>
      </c>
      <c r="N111" s="41" t="s">
        <v>62</v>
      </c>
      <c r="O111" s="53">
        <f>P111/E111</f>
        <v>468.33333333333337</v>
      </c>
      <c r="P111" s="51">
        <v>562</v>
      </c>
      <c r="Q111" s="51">
        <v>490</v>
      </c>
      <c r="R111" s="43"/>
    </row>
    <row r="112" spans="1:18" ht="11.25" customHeight="1">
      <c r="A112" s="43"/>
      <c r="B112" s="43"/>
      <c r="C112" s="88">
        <v>17</v>
      </c>
      <c r="D112" s="51">
        <v>54.2</v>
      </c>
      <c r="E112" s="51">
        <v>1.8</v>
      </c>
      <c r="F112" s="51" t="s">
        <v>85</v>
      </c>
      <c r="G112" s="51">
        <v>109</v>
      </c>
      <c r="H112" s="51">
        <v>0.5</v>
      </c>
      <c r="I112" s="51" t="s">
        <v>56</v>
      </c>
      <c r="J112" s="51">
        <v>32</v>
      </c>
      <c r="K112" s="51">
        <v>36</v>
      </c>
      <c r="L112" s="51"/>
      <c r="M112" s="36" t="s">
        <v>61</v>
      </c>
      <c r="N112" s="41" t="s">
        <v>62</v>
      </c>
      <c r="O112" s="53">
        <f>P112/E112</f>
        <v>395.55555555555554</v>
      </c>
      <c r="P112" s="51">
        <v>712</v>
      </c>
      <c r="Q112" s="51">
        <v>554</v>
      </c>
      <c r="R112" s="43"/>
    </row>
    <row r="113" spans="1:18" ht="11.25" customHeight="1">
      <c r="A113" s="43"/>
      <c r="B113" s="42"/>
      <c r="C113" s="51">
        <v>17</v>
      </c>
      <c r="D113" s="51">
        <v>55</v>
      </c>
      <c r="E113" s="51">
        <v>0.5</v>
      </c>
      <c r="F113" s="51" t="s">
        <v>49</v>
      </c>
      <c r="G113" s="51">
        <v>139</v>
      </c>
      <c r="H113" s="51">
        <v>0.4</v>
      </c>
      <c r="I113" s="51">
        <v>1</v>
      </c>
      <c r="J113" s="51">
        <v>30</v>
      </c>
      <c r="K113" s="51">
        <v>32</v>
      </c>
      <c r="L113" s="51"/>
      <c r="M113" s="36" t="s">
        <v>61</v>
      </c>
      <c r="N113" s="41" t="s">
        <v>62</v>
      </c>
      <c r="O113" s="53">
        <f>P113/E113</f>
        <v>308</v>
      </c>
      <c r="P113" s="51">
        <v>154</v>
      </c>
      <c r="Q113" s="51">
        <v>118</v>
      </c>
      <c r="R113" s="43"/>
    </row>
    <row r="114" spans="1:18" ht="11.25" customHeight="1">
      <c r="A114" s="43"/>
      <c r="B114" s="42"/>
      <c r="C114" s="51">
        <v>17</v>
      </c>
      <c r="D114" s="51">
        <v>66.1</v>
      </c>
      <c r="E114" s="51">
        <v>0.6</v>
      </c>
      <c r="F114" s="51" t="s">
        <v>85</v>
      </c>
      <c r="G114" s="51">
        <v>109</v>
      </c>
      <c r="H114" s="51">
        <v>0.4</v>
      </c>
      <c r="I114" s="51" t="s">
        <v>56</v>
      </c>
      <c r="J114" s="51">
        <v>32</v>
      </c>
      <c r="K114" s="51">
        <v>36</v>
      </c>
      <c r="L114" s="51"/>
      <c r="M114" s="36" t="s">
        <v>61</v>
      </c>
      <c r="N114" s="41" t="s">
        <v>62</v>
      </c>
      <c r="O114" s="53">
        <f>P114/E114</f>
        <v>588.3333333333334</v>
      </c>
      <c r="P114" s="51">
        <v>353</v>
      </c>
      <c r="Q114" s="51">
        <v>297</v>
      </c>
      <c r="R114" s="43"/>
    </row>
    <row r="115" spans="1:18" ht="11.25" customHeight="1">
      <c r="A115" s="43"/>
      <c r="B115" s="42"/>
      <c r="C115" s="51">
        <v>18</v>
      </c>
      <c r="D115" s="51">
        <v>16</v>
      </c>
      <c r="E115" s="51">
        <v>3.4</v>
      </c>
      <c r="F115" s="51" t="s">
        <v>84</v>
      </c>
      <c r="G115" s="51">
        <v>89</v>
      </c>
      <c r="H115" s="51">
        <v>0.6</v>
      </c>
      <c r="I115" s="51" t="s">
        <v>56</v>
      </c>
      <c r="J115" s="51">
        <v>30</v>
      </c>
      <c r="K115" s="51">
        <v>28</v>
      </c>
      <c r="L115" s="51"/>
      <c r="M115" s="36" t="s">
        <v>61</v>
      </c>
      <c r="N115" s="41" t="s">
        <v>62</v>
      </c>
      <c r="O115" s="53">
        <f>P115/E115</f>
        <v>591.7647058823529</v>
      </c>
      <c r="P115" s="51">
        <v>2012</v>
      </c>
      <c r="Q115" s="51">
        <v>1493</v>
      </c>
      <c r="R115" s="43"/>
    </row>
    <row r="116" spans="1:18" ht="11.25" customHeight="1">
      <c r="A116" s="43"/>
      <c r="B116" s="42"/>
      <c r="C116" s="51">
        <v>18</v>
      </c>
      <c r="D116" s="51">
        <v>17.1</v>
      </c>
      <c r="E116" s="51">
        <v>2.8</v>
      </c>
      <c r="F116" s="51" t="s">
        <v>59</v>
      </c>
      <c r="G116" s="51">
        <v>109</v>
      </c>
      <c r="H116" s="51">
        <v>0.6</v>
      </c>
      <c r="I116" s="51" t="s">
        <v>56</v>
      </c>
      <c r="J116" s="51">
        <v>31</v>
      </c>
      <c r="K116" s="51">
        <v>32</v>
      </c>
      <c r="L116" s="51"/>
      <c r="M116" s="36" t="s">
        <v>61</v>
      </c>
      <c r="N116" s="41" t="s">
        <v>62</v>
      </c>
      <c r="O116" s="53">
        <f>P116/E116</f>
        <v>469.28571428571433</v>
      </c>
      <c r="P116" s="51">
        <v>1314</v>
      </c>
      <c r="Q116" s="51">
        <v>1094</v>
      </c>
      <c r="R116" s="43"/>
    </row>
    <row r="117" spans="1:18" ht="11.25" customHeight="1">
      <c r="A117" s="42"/>
      <c r="B117" s="42"/>
      <c r="C117" s="51">
        <v>18</v>
      </c>
      <c r="D117" s="51">
        <v>18.1</v>
      </c>
      <c r="E117" s="51">
        <v>0.2</v>
      </c>
      <c r="F117" s="51" t="s">
        <v>144</v>
      </c>
      <c r="G117" s="51">
        <v>99</v>
      </c>
      <c r="H117" s="51">
        <v>0.65</v>
      </c>
      <c r="I117" s="51" t="s">
        <v>56</v>
      </c>
      <c r="J117" s="51">
        <v>30</v>
      </c>
      <c r="K117" s="51">
        <v>34</v>
      </c>
      <c r="L117" s="51"/>
      <c r="M117" s="36" t="s">
        <v>61</v>
      </c>
      <c r="N117" s="41" t="s">
        <v>62</v>
      </c>
      <c r="O117" s="53">
        <f>P117/E117</f>
        <v>700</v>
      </c>
      <c r="P117" s="51">
        <v>140</v>
      </c>
      <c r="Q117" s="51">
        <v>119</v>
      </c>
      <c r="R117" s="43"/>
    </row>
    <row r="118" spans="1:18" ht="11.25" customHeight="1">
      <c r="A118" s="43"/>
      <c r="B118" s="43"/>
      <c r="C118" s="51">
        <v>18</v>
      </c>
      <c r="D118" s="51">
        <v>30.2</v>
      </c>
      <c r="E118" s="51">
        <v>1.1</v>
      </c>
      <c r="F118" s="51" t="s">
        <v>59</v>
      </c>
      <c r="G118" s="51">
        <v>109</v>
      </c>
      <c r="H118" s="51">
        <v>0.55</v>
      </c>
      <c r="I118" s="51" t="s">
        <v>56</v>
      </c>
      <c r="J118" s="51">
        <v>32</v>
      </c>
      <c r="K118" s="51">
        <v>36</v>
      </c>
      <c r="L118" s="51"/>
      <c r="M118" s="36" t="s">
        <v>61</v>
      </c>
      <c r="N118" s="41" t="s">
        <v>62</v>
      </c>
      <c r="O118" s="53">
        <f>P118/E118</f>
        <v>527.2727272727273</v>
      </c>
      <c r="P118" s="51">
        <v>580</v>
      </c>
      <c r="Q118" s="51">
        <v>407</v>
      </c>
      <c r="R118" s="43"/>
    </row>
    <row r="119" spans="1:18" ht="11.25" customHeight="1">
      <c r="A119" s="43"/>
      <c r="B119" s="43"/>
      <c r="C119" s="51">
        <v>18</v>
      </c>
      <c r="D119" s="51">
        <v>30.3</v>
      </c>
      <c r="E119" s="51">
        <v>3.8</v>
      </c>
      <c r="F119" s="51" t="s">
        <v>59</v>
      </c>
      <c r="G119" s="51">
        <v>109</v>
      </c>
      <c r="H119" s="51">
        <v>0.55</v>
      </c>
      <c r="I119" s="51" t="s">
        <v>56</v>
      </c>
      <c r="J119" s="51">
        <v>32</v>
      </c>
      <c r="K119" s="51">
        <v>36</v>
      </c>
      <c r="L119" s="51"/>
      <c r="M119" s="36" t="s">
        <v>61</v>
      </c>
      <c r="N119" s="41" t="s">
        <v>62</v>
      </c>
      <c r="O119" s="53">
        <f>P119/E119</f>
        <v>256.0526315789474</v>
      </c>
      <c r="P119" s="51">
        <v>973</v>
      </c>
      <c r="Q119" s="51">
        <v>828</v>
      </c>
      <c r="R119" s="43"/>
    </row>
    <row r="120" spans="1:18" ht="11.25" customHeight="1">
      <c r="A120" s="43"/>
      <c r="B120" s="43"/>
      <c r="C120" s="51">
        <v>19</v>
      </c>
      <c r="D120" s="51">
        <v>9</v>
      </c>
      <c r="E120" s="51">
        <v>0.7</v>
      </c>
      <c r="F120" s="51" t="s">
        <v>59</v>
      </c>
      <c r="G120" s="51">
        <v>89</v>
      </c>
      <c r="H120" s="90">
        <v>0.6</v>
      </c>
      <c r="I120" s="51" t="s">
        <v>50</v>
      </c>
      <c r="J120" s="51">
        <v>34</v>
      </c>
      <c r="K120" s="51">
        <v>32</v>
      </c>
      <c r="L120" s="51"/>
      <c r="M120" s="36" t="s">
        <v>61</v>
      </c>
      <c r="N120" s="41" t="s">
        <v>62</v>
      </c>
      <c r="O120" s="53">
        <f>P120/E120</f>
        <v>490.00000000000006</v>
      </c>
      <c r="P120" s="51">
        <v>343</v>
      </c>
      <c r="Q120" s="51">
        <v>288</v>
      </c>
      <c r="R120" s="43"/>
    </row>
    <row r="121" spans="1:18" ht="11.25" customHeight="1">
      <c r="A121" s="43"/>
      <c r="B121" s="43"/>
      <c r="C121" s="51">
        <v>23</v>
      </c>
      <c r="D121" s="51">
        <v>27.2</v>
      </c>
      <c r="E121" s="51">
        <v>1.6</v>
      </c>
      <c r="F121" s="51" t="s">
        <v>59</v>
      </c>
      <c r="G121" s="51">
        <v>100</v>
      </c>
      <c r="H121" s="90">
        <v>0.5</v>
      </c>
      <c r="I121" s="51" t="s">
        <v>56</v>
      </c>
      <c r="J121" s="51">
        <v>30</v>
      </c>
      <c r="K121" s="51">
        <v>32</v>
      </c>
      <c r="L121" s="51"/>
      <c r="M121" s="36" t="s">
        <v>61</v>
      </c>
      <c r="N121" s="41" t="s">
        <v>62</v>
      </c>
      <c r="O121" s="53">
        <f>P121/E121</f>
        <v>518.75</v>
      </c>
      <c r="P121" s="51">
        <v>830</v>
      </c>
      <c r="Q121" s="51">
        <v>630</v>
      </c>
      <c r="R121" s="43"/>
    </row>
    <row r="122" spans="1:18" ht="11.25" customHeight="1">
      <c r="A122" s="43"/>
      <c r="B122" s="43"/>
      <c r="C122" s="51">
        <v>38</v>
      </c>
      <c r="D122" s="51">
        <v>20.1</v>
      </c>
      <c r="E122" s="51">
        <v>2.5</v>
      </c>
      <c r="F122" s="51" t="s">
        <v>59</v>
      </c>
      <c r="G122" s="51">
        <v>80</v>
      </c>
      <c r="H122" s="90">
        <v>0.55</v>
      </c>
      <c r="I122" s="51">
        <v>1</v>
      </c>
      <c r="J122" s="51">
        <v>26</v>
      </c>
      <c r="K122" s="51">
        <v>26</v>
      </c>
      <c r="L122" s="51"/>
      <c r="M122" s="36" t="s">
        <v>61</v>
      </c>
      <c r="N122" s="41" t="s">
        <v>62</v>
      </c>
      <c r="O122" s="53">
        <f>P122/E122</f>
        <v>246.8</v>
      </c>
      <c r="P122" s="51">
        <v>617</v>
      </c>
      <c r="Q122" s="51">
        <v>522</v>
      </c>
      <c r="R122" s="43"/>
    </row>
    <row r="123" spans="1:18" ht="11.25" customHeight="1">
      <c r="A123" s="43"/>
      <c r="B123" s="43"/>
      <c r="C123" s="51">
        <v>38</v>
      </c>
      <c r="D123" s="51">
        <v>20.2</v>
      </c>
      <c r="E123" s="51">
        <v>1.6</v>
      </c>
      <c r="F123" s="51" t="s">
        <v>59</v>
      </c>
      <c r="G123" s="51">
        <v>80</v>
      </c>
      <c r="H123" s="90">
        <v>0.55</v>
      </c>
      <c r="I123" s="51">
        <v>1</v>
      </c>
      <c r="J123" s="51">
        <v>26</v>
      </c>
      <c r="K123" s="51">
        <v>26</v>
      </c>
      <c r="L123" s="51"/>
      <c r="M123" s="36" t="s">
        <v>61</v>
      </c>
      <c r="N123" s="41" t="s">
        <v>62</v>
      </c>
      <c r="O123" s="53">
        <f>P123/E123</f>
        <v>265</v>
      </c>
      <c r="P123" s="51">
        <v>424</v>
      </c>
      <c r="Q123" s="51">
        <v>339</v>
      </c>
      <c r="R123" s="43"/>
    </row>
    <row r="124" spans="1:18" ht="11.25" customHeight="1">
      <c r="A124" s="43"/>
      <c r="B124" s="43"/>
      <c r="C124" s="51">
        <v>2</v>
      </c>
      <c r="D124" s="51">
        <v>22.1</v>
      </c>
      <c r="E124" s="51">
        <v>2.4</v>
      </c>
      <c r="F124" s="51" t="s">
        <v>179</v>
      </c>
      <c r="G124" s="51">
        <v>69</v>
      </c>
      <c r="H124" s="90">
        <v>0.65</v>
      </c>
      <c r="I124" s="51" t="s">
        <v>50</v>
      </c>
      <c r="J124" s="51">
        <v>29</v>
      </c>
      <c r="K124" s="51">
        <v>28</v>
      </c>
      <c r="L124" s="51"/>
      <c r="M124" s="36" t="s">
        <v>146</v>
      </c>
      <c r="N124" s="41" t="s">
        <v>62</v>
      </c>
      <c r="O124" s="53">
        <f>P124/E124</f>
        <v>372.9166666666667</v>
      </c>
      <c r="P124" s="51">
        <v>895</v>
      </c>
      <c r="Q124" s="51">
        <v>770</v>
      </c>
      <c r="R124" s="43"/>
    </row>
    <row r="125" spans="1:18" ht="11.25" customHeight="1">
      <c r="A125" s="43"/>
      <c r="B125" s="43"/>
      <c r="C125" s="51">
        <v>2</v>
      </c>
      <c r="D125" s="51">
        <v>30.1</v>
      </c>
      <c r="E125" s="51">
        <v>1.3</v>
      </c>
      <c r="F125" s="51" t="s">
        <v>139</v>
      </c>
      <c r="G125" s="51">
        <v>120</v>
      </c>
      <c r="H125" s="90">
        <v>0.3</v>
      </c>
      <c r="I125" s="51">
        <v>1</v>
      </c>
      <c r="J125" s="51">
        <v>30</v>
      </c>
      <c r="K125" s="51">
        <v>36</v>
      </c>
      <c r="L125" s="51"/>
      <c r="M125" s="36" t="s">
        <v>146</v>
      </c>
      <c r="N125" s="41" t="s">
        <v>62</v>
      </c>
      <c r="O125" s="53">
        <f>P125/E125</f>
        <v>195.3846153846154</v>
      </c>
      <c r="P125" s="51">
        <v>254</v>
      </c>
      <c r="Q125" s="51">
        <v>166</v>
      </c>
      <c r="R125" s="43"/>
    </row>
    <row r="126" spans="1:18" ht="11.25" customHeight="1">
      <c r="A126" s="43"/>
      <c r="B126" s="43"/>
      <c r="C126" s="51">
        <v>2</v>
      </c>
      <c r="D126" s="51">
        <v>31.1</v>
      </c>
      <c r="E126" s="51">
        <v>1.4</v>
      </c>
      <c r="F126" s="51" t="s">
        <v>139</v>
      </c>
      <c r="G126" s="51">
        <v>120</v>
      </c>
      <c r="H126" s="90">
        <v>0.4</v>
      </c>
      <c r="I126" s="51">
        <v>1</v>
      </c>
      <c r="J126" s="51">
        <v>30</v>
      </c>
      <c r="K126" s="51">
        <v>36</v>
      </c>
      <c r="L126" s="51"/>
      <c r="M126" s="36" t="s">
        <v>146</v>
      </c>
      <c r="N126" s="41" t="s">
        <v>62</v>
      </c>
      <c r="O126" s="53">
        <f>P126/E126</f>
        <v>320.7142857142857</v>
      </c>
      <c r="P126" s="51">
        <v>449</v>
      </c>
      <c r="Q126" s="51">
        <v>381</v>
      </c>
      <c r="R126" s="43"/>
    </row>
    <row r="127" spans="1:18" ht="11.25" customHeight="1">
      <c r="A127" s="43"/>
      <c r="B127" s="43"/>
      <c r="C127" s="51">
        <v>2</v>
      </c>
      <c r="D127" s="51">
        <v>31.2</v>
      </c>
      <c r="E127" s="51">
        <v>0.9</v>
      </c>
      <c r="F127" s="51" t="s">
        <v>139</v>
      </c>
      <c r="G127" s="51">
        <v>120</v>
      </c>
      <c r="H127" s="90">
        <v>0.4</v>
      </c>
      <c r="I127" s="51">
        <v>1</v>
      </c>
      <c r="J127" s="51">
        <v>30</v>
      </c>
      <c r="K127" s="51">
        <v>36</v>
      </c>
      <c r="L127" s="51"/>
      <c r="M127" s="36" t="s">
        <v>146</v>
      </c>
      <c r="N127" s="41" t="s">
        <v>62</v>
      </c>
      <c r="O127" s="53">
        <f>P127/E127</f>
        <v>550</v>
      </c>
      <c r="P127" s="51">
        <v>495</v>
      </c>
      <c r="Q127" s="51">
        <v>285</v>
      </c>
      <c r="R127" s="43"/>
    </row>
    <row r="128" spans="1:18" ht="11.25" customHeight="1">
      <c r="A128" s="43"/>
      <c r="B128" s="43"/>
      <c r="C128" s="51">
        <v>2</v>
      </c>
      <c r="D128" s="51">
        <v>31.3</v>
      </c>
      <c r="E128" s="51">
        <v>1</v>
      </c>
      <c r="F128" s="51" t="s">
        <v>139</v>
      </c>
      <c r="G128" s="51">
        <v>120</v>
      </c>
      <c r="H128" s="90">
        <v>0.4</v>
      </c>
      <c r="I128" s="51">
        <v>1</v>
      </c>
      <c r="J128" s="51">
        <v>30</v>
      </c>
      <c r="K128" s="51">
        <v>36</v>
      </c>
      <c r="L128" s="51"/>
      <c r="M128" s="36" t="s">
        <v>146</v>
      </c>
      <c r="N128" s="41" t="s">
        <v>62</v>
      </c>
      <c r="O128" s="53">
        <f>P128/E128</f>
        <v>236</v>
      </c>
      <c r="P128" s="51">
        <v>236</v>
      </c>
      <c r="Q128" s="51">
        <v>135</v>
      </c>
      <c r="R128" s="43"/>
    </row>
    <row r="129" spans="1:18" ht="11.25" customHeight="1">
      <c r="A129" s="43"/>
      <c r="B129" s="43"/>
      <c r="C129" s="51">
        <v>4</v>
      </c>
      <c r="D129" s="51">
        <v>4.3</v>
      </c>
      <c r="E129" s="51">
        <v>0.6</v>
      </c>
      <c r="F129" s="51" t="s">
        <v>150</v>
      </c>
      <c r="G129" s="51">
        <v>89</v>
      </c>
      <c r="H129" s="90">
        <v>0.55</v>
      </c>
      <c r="I129" s="51" t="s">
        <v>56</v>
      </c>
      <c r="J129" s="51">
        <v>30</v>
      </c>
      <c r="K129" s="51">
        <v>34</v>
      </c>
      <c r="L129" s="51"/>
      <c r="M129" s="36" t="s">
        <v>146</v>
      </c>
      <c r="N129" s="41" t="s">
        <v>62</v>
      </c>
      <c r="O129" s="53">
        <f>P129/E129</f>
        <v>370</v>
      </c>
      <c r="P129" s="51">
        <v>222</v>
      </c>
      <c r="Q129" s="51">
        <v>194</v>
      </c>
      <c r="R129" s="43"/>
    </row>
    <row r="130" spans="1:18" ht="11.25" customHeight="1">
      <c r="A130" s="43"/>
      <c r="B130" s="43"/>
      <c r="C130" s="88">
        <v>19</v>
      </c>
      <c r="D130" s="51">
        <v>12.1</v>
      </c>
      <c r="E130" s="51">
        <v>2.3</v>
      </c>
      <c r="F130" s="51" t="s">
        <v>59</v>
      </c>
      <c r="G130" s="51">
        <v>69</v>
      </c>
      <c r="H130" s="90">
        <v>0.65</v>
      </c>
      <c r="I130" s="51" t="s">
        <v>50</v>
      </c>
      <c r="J130" s="51">
        <v>29</v>
      </c>
      <c r="K130" s="51">
        <v>28</v>
      </c>
      <c r="L130" s="51"/>
      <c r="M130" s="36" t="s">
        <v>61</v>
      </c>
      <c r="N130" s="41" t="s">
        <v>62</v>
      </c>
      <c r="O130" s="53">
        <f>P130/E130</f>
        <v>295.21739130434787</v>
      </c>
      <c r="P130" s="51">
        <v>679</v>
      </c>
      <c r="Q130" s="51">
        <v>584</v>
      </c>
      <c r="R130" s="43"/>
    </row>
    <row r="131" spans="1:18" ht="11.25" customHeight="1">
      <c r="A131" s="43"/>
      <c r="B131" s="43"/>
      <c r="C131" s="51">
        <v>23</v>
      </c>
      <c r="D131" s="51">
        <v>36.1</v>
      </c>
      <c r="E131" s="51">
        <v>0.3</v>
      </c>
      <c r="F131" s="51" t="s">
        <v>59</v>
      </c>
      <c r="G131" s="51">
        <v>59</v>
      </c>
      <c r="H131" s="90">
        <v>0.85</v>
      </c>
      <c r="I131" s="51" t="s">
        <v>56</v>
      </c>
      <c r="J131" s="51">
        <v>23</v>
      </c>
      <c r="K131" s="51">
        <v>20</v>
      </c>
      <c r="L131" s="51"/>
      <c r="M131" s="36" t="s">
        <v>61</v>
      </c>
      <c r="N131" s="41" t="s">
        <v>62</v>
      </c>
      <c r="O131" s="53">
        <f>P131/E131</f>
        <v>533.3333333333334</v>
      </c>
      <c r="P131" s="51">
        <v>160</v>
      </c>
      <c r="Q131" s="51">
        <v>123</v>
      </c>
      <c r="R131" s="43"/>
    </row>
    <row r="132" spans="1:18" ht="11.25" customHeight="1">
      <c r="A132" s="43"/>
      <c r="B132" s="43"/>
      <c r="C132" s="51">
        <v>27</v>
      </c>
      <c r="D132" s="51">
        <v>38.1</v>
      </c>
      <c r="E132" s="51">
        <v>1.8</v>
      </c>
      <c r="F132" s="51" t="s">
        <v>59</v>
      </c>
      <c r="G132" s="51">
        <v>64</v>
      </c>
      <c r="H132" s="90">
        <v>0.7</v>
      </c>
      <c r="I132" s="51" t="s">
        <v>56</v>
      </c>
      <c r="J132" s="51">
        <v>24</v>
      </c>
      <c r="K132" s="51">
        <v>22</v>
      </c>
      <c r="L132" s="51"/>
      <c r="M132" s="36" t="s">
        <v>203</v>
      </c>
      <c r="N132" s="41" t="s">
        <v>62</v>
      </c>
      <c r="O132" s="53">
        <f>P132/E132</f>
        <v>417.77777777777777</v>
      </c>
      <c r="P132" s="51">
        <v>752</v>
      </c>
      <c r="Q132" s="51">
        <v>596</v>
      </c>
      <c r="R132" s="43"/>
    </row>
    <row r="133" spans="1:18" ht="11.25" customHeight="1">
      <c r="A133" s="43"/>
      <c r="B133" s="43"/>
      <c r="C133" s="51">
        <v>27</v>
      </c>
      <c r="D133" s="51">
        <v>38.2</v>
      </c>
      <c r="E133" s="51">
        <v>2.3</v>
      </c>
      <c r="F133" s="51" t="s">
        <v>59</v>
      </c>
      <c r="G133" s="51">
        <v>64</v>
      </c>
      <c r="H133" s="90">
        <v>0.7</v>
      </c>
      <c r="I133" s="51" t="s">
        <v>56</v>
      </c>
      <c r="J133" s="51">
        <v>24</v>
      </c>
      <c r="K133" s="51">
        <v>22</v>
      </c>
      <c r="L133" s="51"/>
      <c r="M133" s="36" t="s">
        <v>203</v>
      </c>
      <c r="N133" s="41" t="s">
        <v>62</v>
      </c>
      <c r="O133" s="53">
        <f>P133/E133</f>
        <v>398.69565217391306</v>
      </c>
      <c r="P133" s="51">
        <v>917</v>
      </c>
      <c r="Q133" s="51">
        <v>719</v>
      </c>
      <c r="R133" s="43"/>
    </row>
    <row r="134" spans="1:18" ht="12" customHeight="1">
      <c r="A134" s="84"/>
      <c r="B134" s="39" t="s">
        <v>53</v>
      </c>
      <c r="C134" s="43"/>
      <c r="D134" s="43"/>
      <c r="E134" s="43">
        <f>SUM(E111:E133)</f>
        <v>36.1</v>
      </c>
      <c r="F134" s="43"/>
      <c r="G134" s="43"/>
      <c r="H134" s="43"/>
      <c r="I134" s="43"/>
      <c r="J134" s="43"/>
      <c r="K134" s="43"/>
      <c r="L134" s="43"/>
      <c r="M134" s="50"/>
      <c r="N134" s="50"/>
      <c r="O134" s="43"/>
      <c r="P134" s="43">
        <f>SUM(P111:P133)</f>
        <v>14073</v>
      </c>
      <c r="Q134" s="43">
        <f>SUM(Q111:Q133)</f>
        <v>11132</v>
      </c>
      <c r="R134" s="43"/>
    </row>
    <row r="135" spans="1:18" ht="15.75" customHeight="1">
      <c r="A135" s="45"/>
      <c r="B135" s="76" t="s">
        <v>58</v>
      </c>
      <c r="C135" s="77"/>
      <c r="D135" s="78"/>
      <c r="E135" s="91">
        <f>E36+E54+E81+E93+E110+E134</f>
        <v>253.4</v>
      </c>
      <c r="F135" s="80"/>
      <c r="G135" s="78"/>
      <c r="H135" s="78"/>
      <c r="I135" s="78"/>
      <c r="J135" s="78"/>
      <c r="K135" s="78"/>
      <c r="L135" s="78"/>
      <c r="M135" s="78"/>
      <c r="N135" s="78" t="s">
        <v>62</v>
      </c>
      <c r="O135" s="78"/>
      <c r="P135" s="78">
        <f>P36+P54+P81+P93+P110+P134</f>
        <v>110920</v>
      </c>
      <c r="Q135" s="92">
        <f>Q36+Q54+Q81+Q93+Q110+Q134</f>
        <v>87592</v>
      </c>
      <c r="R135" s="76"/>
    </row>
    <row r="136" ht="14.25" customHeight="1"/>
    <row r="137" spans="1:18" ht="15" customHeight="1">
      <c r="A137" s="43">
        <v>1</v>
      </c>
      <c r="B137" s="43" t="s">
        <v>63</v>
      </c>
      <c r="C137" s="51">
        <v>21</v>
      </c>
      <c r="D137" s="51">
        <v>15</v>
      </c>
      <c r="E137" s="51">
        <v>2</v>
      </c>
      <c r="F137" s="51" t="s">
        <v>59</v>
      </c>
      <c r="G137" s="51">
        <v>61</v>
      </c>
      <c r="H137" s="51">
        <v>0.6</v>
      </c>
      <c r="I137" s="51" t="s">
        <v>56</v>
      </c>
      <c r="J137" s="51">
        <v>23</v>
      </c>
      <c r="K137" s="51">
        <v>26</v>
      </c>
      <c r="L137" s="51"/>
      <c r="M137" s="36" t="s">
        <v>195</v>
      </c>
      <c r="N137" s="36" t="s">
        <v>52</v>
      </c>
      <c r="O137" s="53">
        <f>P137/E137</f>
        <v>27.5</v>
      </c>
      <c r="P137" s="51">
        <v>55</v>
      </c>
      <c r="Q137" s="51">
        <v>45</v>
      </c>
      <c r="R137" s="43"/>
    </row>
    <row r="138" spans="1:18" ht="15" customHeight="1">
      <c r="A138" s="43"/>
      <c r="B138" s="39" t="s">
        <v>53</v>
      </c>
      <c r="C138" s="43"/>
      <c r="D138" s="43"/>
      <c r="E138" s="43">
        <f>SUM(E137)</f>
        <v>2</v>
      </c>
      <c r="F138" s="43"/>
      <c r="G138" s="43"/>
      <c r="H138" s="43"/>
      <c r="I138" s="43"/>
      <c r="J138" s="43"/>
      <c r="K138" s="43"/>
      <c r="L138" s="43"/>
      <c r="M138" s="50"/>
      <c r="N138" s="50"/>
      <c r="O138" s="43"/>
      <c r="P138" s="43">
        <f>SUM(P137)</f>
        <v>55</v>
      </c>
      <c r="Q138" s="43">
        <f>SUM(Q137)</f>
        <v>45</v>
      </c>
      <c r="R138" s="43"/>
    </row>
    <row r="139" spans="1:18" ht="15" customHeight="1">
      <c r="A139" s="76"/>
      <c r="B139" s="76" t="s">
        <v>58</v>
      </c>
      <c r="C139" s="77"/>
      <c r="D139" s="78"/>
      <c r="E139" s="91">
        <f>E138</f>
        <v>2</v>
      </c>
      <c r="F139" s="80"/>
      <c r="G139" s="78"/>
      <c r="H139" s="78"/>
      <c r="I139" s="78"/>
      <c r="J139" s="78"/>
      <c r="K139" s="78"/>
      <c r="L139" s="78"/>
      <c r="M139" s="78"/>
      <c r="N139" s="78" t="s">
        <v>52</v>
      </c>
      <c r="O139" s="78"/>
      <c r="P139" s="78">
        <f>P138</f>
        <v>55</v>
      </c>
      <c r="Q139" s="78">
        <f>Q138</f>
        <v>45</v>
      </c>
      <c r="R139" s="76"/>
    </row>
    <row r="140" spans="1:18" ht="15" customHeight="1">
      <c r="A140" s="54"/>
      <c r="B140" s="55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102"/>
      <c r="N140" s="102"/>
      <c r="O140" s="54"/>
      <c r="P140" s="54"/>
      <c r="Q140" s="54"/>
      <c r="R140" s="54"/>
    </row>
    <row r="141" spans="1:18" ht="15" customHeight="1">
      <c r="A141" s="43">
        <v>1</v>
      </c>
      <c r="B141" s="43" t="s">
        <v>63</v>
      </c>
      <c r="C141" s="51">
        <v>6</v>
      </c>
      <c r="D141" s="51">
        <v>15</v>
      </c>
      <c r="E141" s="51">
        <v>3</v>
      </c>
      <c r="F141" s="51" t="s">
        <v>84</v>
      </c>
      <c r="G141" s="51">
        <v>76</v>
      </c>
      <c r="H141" s="51">
        <v>0.7</v>
      </c>
      <c r="I141" s="51" t="s">
        <v>56</v>
      </c>
      <c r="J141" s="51">
        <v>27</v>
      </c>
      <c r="K141" s="51">
        <v>32</v>
      </c>
      <c r="L141" s="51"/>
      <c r="M141" s="36" t="s">
        <v>195</v>
      </c>
      <c r="N141" s="36" t="s">
        <v>65</v>
      </c>
      <c r="O141" s="53">
        <f>P141/E141</f>
        <v>5</v>
      </c>
      <c r="P141" s="51">
        <v>15</v>
      </c>
      <c r="Q141" s="51">
        <v>8</v>
      </c>
      <c r="R141" s="43"/>
    </row>
    <row r="142" spans="1:18" ht="15" customHeight="1">
      <c r="A142" s="43"/>
      <c r="B142" s="43"/>
      <c r="C142" s="51">
        <v>35</v>
      </c>
      <c r="D142" s="51">
        <v>7</v>
      </c>
      <c r="E142" s="51">
        <v>10</v>
      </c>
      <c r="F142" s="51" t="s">
        <v>182</v>
      </c>
      <c r="G142" s="51">
        <v>50</v>
      </c>
      <c r="H142" s="51">
        <v>0.85</v>
      </c>
      <c r="I142" s="51" t="s">
        <v>50</v>
      </c>
      <c r="J142" s="51">
        <v>23</v>
      </c>
      <c r="K142" s="51">
        <v>24</v>
      </c>
      <c r="L142" s="51"/>
      <c r="M142" s="36" t="s">
        <v>195</v>
      </c>
      <c r="N142" s="36" t="s">
        <v>65</v>
      </c>
      <c r="O142" s="53"/>
      <c r="P142" s="51">
        <v>50</v>
      </c>
      <c r="Q142" s="51">
        <v>32</v>
      </c>
      <c r="R142" s="43"/>
    </row>
    <row r="143" spans="1:18" ht="15" customHeight="1">
      <c r="A143" s="43"/>
      <c r="B143" s="39" t="s">
        <v>53</v>
      </c>
      <c r="C143" s="43"/>
      <c r="D143" s="43"/>
      <c r="E143" s="43">
        <f>SUM(E141:E142)</f>
        <v>13</v>
      </c>
      <c r="F143" s="43"/>
      <c r="G143" s="43"/>
      <c r="H143" s="43"/>
      <c r="I143" s="43"/>
      <c r="J143" s="43"/>
      <c r="K143" s="43"/>
      <c r="L143" s="43"/>
      <c r="M143" s="50"/>
      <c r="N143" s="50"/>
      <c r="O143" s="43"/>
      <c r="P143" s="43">
        <f>SUM(P141:P142)</f>
        <v>65</v>
      </c>
      <c r="Q143" s="43">
        <f>SUM(Q141:Q142)</f>
        <v>40</v>
      </c>
      <c r="R143" s="43"/>
    </row>
    <row r="144" spans="1:18" ht="15" customHeight="1">
      <c r="A144" s="76"/>
      <c r="B144" s="76" t="s">
        <v>58</v>
      </c>
      <c r="C144" s="77"/>
      <c r="D144" s="78"/>
      <c r="E144" s="91">
        <f>E143</f>
        <v>13</v>
      </c>
      <c r="F144" s="80"/>
      <c r="G144" s="78"/>
      <c r="H144" s="78"/>
      <c r="I144" s="78"/>
      <c r="J144" s="78"/>
      <c r="K144" s="78"/>
      <c r="L144" s="78"/>
      <c r="M144" s="78"/>
      <c r="N144" s="78" t="s">
        <v>65</v>
      </c>
      <c r="O144" s="78"/>
      <c r="P144" s="78">
        <f>P143</f>
        <v>65</v>
      </c>
      <c r="Q144" s="78">
        <f>Q143</f>
        <v>40</v>
      </c>
      <c r="R144" s="76"/>
    </row>
    <row r="145" spans="1:18" ht="15" customHeight="1">
      <c r="A145" s="54"/>
      <c r="B145" s="54"/>
      <c r="C145" s="4"/>
      <c r="D145" s="4"/>
      <c r="E145" s="97"/>
      <c r="F145" s="9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54"/>
    </row>
    <row r="146" spans="1:18" ht="15" customHeight="1">
      <c r="A146" s="54"/>
      <c r="B146" s="54"/>
      <c r="C146" s="4"/>
      <c r="D146" s="4"/>
      <c r="E146" s="97"/>
      <c r="F146" s="9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54"/>
    </row>
    <row r="147" spans="1:18" ht="15" customHeight="1">
      <c r="A147" s="54"/>
      <c r="B147" s="55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102"/>
      <c r="N147" s="102"/>
      <c r="O147" s="54"/>
      <c r="P147" s="54"/>
      <c r="Q147" s="54"/>
      <c r="R147" s="54"/>
    </row>
    <row r="148" spans="5:14" ht="14.25" customHeight="1">
      <c r="E148" s="2"/>
      <c r="F148" s="2" t="s">
        <v>130</v>
      </c>
      <c r="G148" s="2"/>
      <c r="H148" s="2"/>
      <c r="I148" s="2"/>
      <c r="J148" s="2"/>
      <c r="K148" s="2"/>
      <c r="L148" s="2"/>
      <c r="M148" s="2"/>
      <c r="N148" s="2"/>
    </row>
    <row r="149" spans="1:2" ht="14.25" customHeight="1">
      <c r="A149" s="64"/>
      <c r="B149" s="70" t="s">
        <v>103</v>
      </c>
    </row>
    <row r="150" spans="1:2" ht="14.25" customHeight="1">
      <c r="A150" s="69"/>
      <c r="B150" s="70" t="s">
        <v>105</v>
      </c>
    </row>
    <row r="151" ht="16.5" customHeight="1">
      <c r="A151" s="64" t="s">
        <v>104</v>
      </c>
    </row>
    <row r="152" spans="2:18" ht="15.75">
      <c r="B152" s="71"/>
      <c r="R152" s="54"/>
    </row>
    <row r="153" ht="15.75">
      <c r="R153" s="71"/>
    </row>
    <row r="155" ht="15.75">
      <c r="A155" s="71" t="s">
        <v>106</v>
      </c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3902777777777778" right="0.2701388888888889" top="0.7" bottom="0.6902777777777778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4">
      <selection activeCell="S6" sqref="S6"/>
    </sheetView>
  </sheetViews>
  <sheetFormatPr defaultColWidth="9.00390625" defaultRowHeight="12.75"/>
  <cols>
    <col min="1" max="1" width="3.00390625" style="0" customWidth="1"/>
    <col min="2" max="2" width="12.875" style="0" customWidth="1"/>
    <col min="3" max="3" width="3.25390625" style="0" customWidth="1"/>
    <col min="4" max="4" width="4.875" style="0" customWidth="1"/>
    <col min="5" max="5" width="5.125" style="0" customWidth="1"/>
    <col min="6" max="6" width="11.375" style="0" customWidth="1"/>
    <col min="7" max="7" width="4.125" style="0" customWidth="1"/>
    <col min="8" max="8" width="5.00390625" style="0" customWidth="1"/>
    <col min="9" max="9" width="5.25390625" style="0" customWidth="1"/>
    <col min="10" max="10" width="5.125" style="0" customWidth="1"/>
    <col min="11" max="11" width="5.875" style="0" customWidth="1"/>
    <col min="12" max="12" width="7.625" style="0" customWidth="1"/>
    <col min="13" max="13" width="8.75390625" style="0" customWidth="1"/>
    <col min="14" max="14" width="7.875" style="0" customWidth="1"/>
    <col min="15" max="15" width="6.00390625" style="0" customWidth="1"/>
    <col min="16" max="17" width="7.00390625" style="0" customWidth="1"/>
    <col min="18" max="18" width="17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3" t="s">
        <v>0</v>
      </c>
      <c r="N2" s="3"/>
      <c r="O2" s="3"/>
      <c r="P2" s="3"/>
      <c r="Q2" s="3"/>
      <c r="R2" s="3"/>
    </row>
    <row r="3" spans="1:18" ht="15.75">
      <c r="A3" s="1"/>
      <c r="B3" s="4"/>
      <c r="C3" s="4"/>
      <c r="D3" s="4"/>
      <c r="E3" s="4"/>
      <c r="F3" s="4"/>
      <c r="G3" s="1"/>
      <c r="H3" s="1"/>
      <c r="I3" s="1"/>
      <c r="J3" s="1"/>
      <c r="K3" s="1"/>
      <c r="L3" s="3" t="s">
        <v>1</v>
      </c>
      <c r="M3" s="3"/>
      <c r="N3" s="3"/>
      <c r="O3" s="3"/>
      <c r="P3" s="3"/>
      <c r="Q3" s="3"/>
      <c r="R3" s="3"/>
    </row>
    <row r="4" spans="1:18" ht="15.75">
      <c r="A4" s="1"/>
      <c r="B4" s="1"/>
      <c r="C4" s="4"/>
      <c r="D4" s="4"/>
      <c r="E4" s="4"/>
      <c r="F4" s="4"/>
      <c r="G4" s="1"/>
      <c r="H4" s="1"/>
      <c r="I4" s="1"/>
      <c r="J4" s="1"/>
      <c r="L4" s="5"/>
      <c r="M4" s="3" t="s">
        <v>2</v>
      </c>
      <c r="N4" s="3"/>
      <c r="O4" s="3"/>
      <c r="P4" s="3"/>
      <c r="Q4" s="3"/>
      <c r="R4" s="3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2"/>
      <c r="N5" s="2"/>
      <c r="O5" s="2"/>
      <c r="P5" s="3" t="s">
        <v>3</v>
      </c>
      <c r="Q5" s="3"/>
      <c r="R5" s="3"/>
    </row>
    <row r="6" spans="1:18" ht="20.25">
      <c r="A6" s="6" t="s">
        <v>204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205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3.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2.75">
      <c r="A14" s="43">
        <v>1</v>
      </c>
      <c r="B14" s="43" t="s">
        <v>54</v>
      </c>
      <c r="C14" s="88">
        <v>17</v>
      </c>
      <c r="D14" s="88">
        <v>3.3</v>
      </c>
      <c r="E14" s="88">
        <v>2.6</v>
      </c>
      <c r="F14" s="88" t="s">
        <v>55</v>
      </c>
      <c r="G14" s="88">
        <v>94</v>
      </c>
      <c r="H14" s="88">
        <v>0.4</v>
      </c>
      <c r="I14" s="88" t="s">
        <v>56</v>
      </c>
      <c r="J14" s="88">
        <v>32</v>
      </c>
      <c r="K14" s="88">
        <v>34</v>
      </c>
      <c r="L14" s="88"/>
      <c r="M14" s="121" t="s">
        <v>61</v>
      </c>
      <c r="N14" s="88" t="s">
        <v>62</v>
      </c>
      <c r="O14" s="122">
        <f>P14/E14</f>
        <v>573.0769230769231</v>
      </c>
      <c r="P14" s="123">
        <v>1490</v>
      </c>
      <c r="Q14" s="123">
        <v>977</v>
      </c>
      <c r="R14" s="124"/>
    </row>
    <row r="15" spans="1:18" ht="12.75">
      <c r="A15" s="125"/>
      <c r="B15" s="42"/>
      <c r="C15" s="88">
        <v>9</v>
      </c>
      <c r="D15" s="88">
        <v>1.2</v>
      </c>
      <c r="E15" s="88">
        <v>2.5</v>
      </c>
      <c r="F15" s="88" t="s">
        <v>139</v>
      </c>
      <c r="G15" s="88">
        <v>71</v>
      </c>
      <c r="H15" s="88">
        <v>0.6</v>
      </c>
      <c r="I15" s="88" t="s">
        <v>56</v>
      </c>
      <c r="J15" s="88">
        <v>26</v>
      </c>
      <c r="K15" s="88">
        <v>26</v>
      </c>
      <c r="L15" s="88"/>
      <c r="M15" s="121" t="s">
        <v>61</v>
      </c>
      <c r="N15" s="88" t="s">
        <v>62</v>
      </c>
      <c r="O15" s="122">
        <f>P15/E15</f>
        <v>311.2</v>
      </c>
      <c r="P15" s="123">
        <v>778</v>
      </c>
      <c r="Q15" s="123">
        <v>560</v>
      </c>
      <c r="R15" s="124"/>
    </row>
    <row r="16" spans="1:18" ht="12.75">
      <c r="A16" s="125"/>
      <c r="B16" s="42"/>
      <c r="C16" s="88">
        <v>9</v>
      </c>
      <c r="D16" s="88">
        <v>1.3</v>
      </c>
      <c r="E16" s="88">
        <v>3</v>
      </c>
      <c r="F16" s="88" t="s">
        <v>59</v>
      </c>
      <c r="G16" s="88">
        <v>59</v>
      </c>
      <c r="H16" s="88">
        <v>0.7</v>
      </c>
      <c r="I16" s="88" t="s">
        <v>56</v>
      </c>
      <c r="J16" s="88">
        <v>23</v>
      </c>
      <c r="K16" s="88">
        <v>24</v>
      </c>
      <c r="L16" s="88"/>
      <c r="M16" s="121" t="s">
        <v>61</v>
      </c>
      <c r="N16" s="88" t="s">
        <v>62</v>
      </c>
      <c r="O16" s="122">
        <f>P16/E16</f>
        <v>325.3333333333333</v>
      </c>
      <c r="P16" s="123">
        <v>976</v>
      </c>
      <c r="Q16" s="123">
        <v>734</v>
      </c>
      <c r="R16" s="124"/>
    </row>
    <row r="17" spans="1:18" ht="12.75">
      <c r="A17" s="125"/>
      <c r="B17" s="42"/>
      <c r="C17" s="88">
        <v>9</v>
      </c>
      <c r="D17" s="88">
        <v>21</v>
      </c>
      <c r="E17" s="88">
        <v>1.1</v>
      </c>
      <c r="F17" s="88" t="s">
        <v>59</v>
      </c>
      <c r="G17" s="88">
        <v>70</v>
      </c>
      <c r="H17" s="88">
        <v>0.7</v>
      </c>
      <c r="I17" s="88" t="s">
        <v>56</v>
      </c>
      <c r="J17" s="88">
        <v>26</v>
      </c>
      <c r="K17" s="88">
        <v>28</v>
      </c>
      <c r="L17" s="88"/>
      <c r="M17" s="121" t="s">
        <v>61</v>
      </c>
      <c r="N17" s="88" t="s">
        <v>62</v>
      </c>
      <c r="O17" s="122">
        <f>P17/E17</f>
        <v>622.7272727272726</v>
      </c>
      <c r="P17" s="123">
        <v>685</v>
      </c>
      <c r="Q17" s="123">
        <v>527</v>
      </c>
      <c r="R17" s="124"/>
    </row>
    <row r="18" spans="1:18" ht="12.75">
      <c r="A18" s="125"/>
      <c r="B18" s="39" t="s">
        <v>53</v>
      </c>
      <c r="C18" s="126"/>
      <c r="D18" s="126"/>
      <c r="E18" s="126">
        <f>SUM(E14:E17)</f>
        <v>9.2</v>
      </c>
      <c r="F18" s="126"/>
      <c r="G18" s="126"/>
      <c r="H18" s="126"/>
      <c r="I18" s="126"/>
      <c r="J18" s="126"/>
      <c r="K18" s="126"/>
      <c r="L18" s="126"/>
      <c r="M18" s="127"/>
      <c r="N18" s="126"/>
      <c r="O18" s="128"/>
      <c r="P18" s="129">
        <f>SUM(P14:P17)</f>
        <v>3929</v>
      </c>
      <c r="Q18" s="129">
        <f>SUM(Q14:Q17)</f>
        <v>2798</v>
      </c>
      <c r="R18" s="128"/>
    </row>
    <row r="19" spans="1:18" ht="12.75">
      <c r="A19" s="43">
        <v>2</v>
      </c>
      <c r="B19" s="43" t="s">
        <v>63</v>
      </c>
      <c r="C19" s="88">
        <v>26</v>
      </c>
      <c r="D19" s="88">
        <v>14.2</v>
      </c>
      <c r="E19" s="88">
        <v>2.8</v>
      </c>
      <c r="F19" s="88" t="s">
        <v>116</v>
      </c>
      <c r="G19" s="88">
        <v>69</v>
      </c>
      <c r="H19" s="88">
        <v>0.7</v>
      </c>
      <c r="I19" s="88">
        <v>1</v>
      </c>
      <c r="J19" s="88">
        <v>22</v>
      </c>
      <c r="K19" s="88">
        <v>24</v>
      </c>
      <c r="L19" s="88"/>
      <c r="M19" s="121" t="s">
        <v>61</v>
      </c>
      <c r="N19" s="88" t="s">
        <v>62</v>
      </c>
      <c r="O19" s="122">
        <f>P19/E19</f>
        <v>372.14285714285717</v>
      </c>
      <c r="P19" s="123">
        <v>1042</v>
      </c>
      <c r="Q19" s="123">
        <v>900</v>
      </c>
      <c r="R19" s="124"/>
    </row>
    <row r="20" spans="1:18" ht="12.75">
      <c r="A20" s="125"/>
      <c r="B20" s="42"/>
      <c r="C20" s="88">
        <v>22</v>
      </c>
      <c r="D20" s="88">
        <v>37</v>
      </c>
      <c r="E20" s="88">
        <v>2</v>
      </c>
      <c r="F20" s="88" t="s">
        <v>59</v>
      </c>
      <c r="G20" s="88">
        <v>74</v>
      </c>
      <c r="H20" s="88">
        <v>0.6</v>
      </c>
      <c r="I20" s="88" t="s">
        <v>56</v>
      </c>
      <c r="J20" s="88">
        <v>26</v>
      </c>
      <c r="K20" s="88">
        <v>32</v>
      </c>
      <c r="L20" s="88"/>
      <c r="M20" s="121" t="s">
        <v>61</v>
      </c>
      <c r="N20" s="88" t="s">
        <v>62</v>
      </c>
      <c r="O20" s="122">
        <f>P20/E20</f>
        <v>374</v>
      </c>
      <c r="P20" s="123">
        <v>748</v>
      </c>
      <c r="Q20" s="123">
        <v>600</v>
      </c>
      <c r="R20" s="124"/>
    </row>
    <row r="21" spans="1:18" ht="12.75">
      <c r="A21" s="125"/>
      <c r="B21" s="42"/>
      <c r="C21" s="88">
        <v>22</v>
      </c>
      <c r="D21" s="88">
        <v>41.1</v>
      </c>
      <c r="E21" s="88">
        <v>0.6</v>
      </c>
      <c r="F21" s="88" t="s">
        <v>59</v>
      </c>
      <c r="G21" s="88">
        <v>94</v>
      </c>
      <c r="H21" s="88">
        <v>0.5</v>
      </c>
      <c r="I21" s="88">
        <v>1</v>
      </c>
      <c r="J21" s="88">
        <v>28</v>
      </c>
      <c r="K21" s="88">
        <v>40</v>
      </c>
      <c r="L21" s="88"/>
      <c r="M21" s="121" t="s">
        <v>61</v>
      </c>
      <c r="N21" s="88" t="s">
        <v>62</v>
      </c>
      <c r="O21" s="122">
        <f>P21/E21</f>
        <v>355</v>
      </c>
      <c r="P21" s="123">
        <v>213</v>
      </c>
      <c r="Q21" s="123">
        <v>165</v>
      </c>
      <c r="R21" s="124"/>
    </row>
    <row r="22" spans="1:18" ht="13.5">
      <c r="A22" s="125"/>
      <c r="B22" s="39" t="s">
        <v>53</v>
      </c>
      <c r="C22" s="126"/>
      <c r="D22" s="126"/>
      <c r="E22" s="126">
        <f>SUM(E19:E21)</f>
        <v>5.4</v>
      </c>
      <c r="F22" s="126"/>
      <c r="G22" s="126"/>
      <c r="H22" s="126"/>
      <c r="I22" s="126"/>
      <c r="J22" s="126"/>
      <c r="K22" s="126"/>
      <c r="L22" s="126"/>
      <c r="M22" s="127"/>
      <c r="N22" s="126"/>
      <c r="O22" s="128"/>
      <c r="P22" s="129">
        <f>SUM(P19:P21)</f>
        <v>2003</v>
      </c>
      <c r="Q22" s="129">
        <f>SUM(Q19:Q21)</f>
        <v>1665</v>
      </c>
      <c r="R22" s="128"/>
    </row>
    <row r="23" spans="1:18" ht="16.5">
      <c r="A23" s="130"/>
      <c r="B23" s="45" t="s">
        <v>58</v>
      </c>
      <c r="C23" s="131"/>
      <c r="D23" s="131"/>
      <c r="E23" s="132">
        <f>E18+E22</f>
        <v>14.6</v>
      </c>
      <c r="F23" s="132"/>
      <c r="G23" s="132"/>
      <c r="H23" s="132"/>
      <c r="I23" s="132"/>
      <c r="J23" s="132"/>
      <c r="K23" s="132"/>
      <c r="L23" s="132"/>
      <c r="M23" s="132"/>
      <c r="N23" s="132" t="s">
        <v>62</v>
      </c>
      <c r="O23" s="132"/>
      <c r="P23" s="133">
        <f>P18+P22</f>
        <v>5932</v>
      </c>
      <c r="Q23" s="133">
        <f>Q18+Q22</f>
        <v>4463</v>
      </c>
      <c r="R23" s="134"/>
    </row>
    <row r="24" spans="1:18" ht="15.75">
      <c r="A24" s="99"/>
      <c r="B24" s="54"/>
      <c r="C24" s="135"/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7"/>
      <c r="Q24" s="137"/>
      <c r="R24" s="138"/>
    </row>
    <row r="25" spans="1:18" ht="12.75">
      <c r="A25" s="129">
        <v>1</v>
      </c>
      <c r="B25" s="126" t="s">
        <v>63</v>
      </c>
      <c r="C25" s="88">
        <v>7</v>
      </c>
      <c r="D25" s="88">
        <v>2</v>
      </c>
      <c r="E25" s="139">
        <v>0.6</v>
      </c>
      <c r="F25" s="139" t="s">
        <v>116</v>
      </c>
      <c r="G25" s="140">
        <v>64</v>
      </c>
      <c r="H25" s="139">
        <v>0.6</v>
      </c>
      <c r="I25" s="139" t="s">
        <v>56</v>
      </c>
      <c r="J25" s="139">
        <v>24</v>
      </c>
      <c r="K25" s="139">
        <v>32</v>
      </c>
      <c r="L25" s="139"/>
      <c r="M25" s="121" t="s">
        <v>61</v>
      </c>
      <c r="N25" s="139" t="s">
        <v>65</v>
      </c>
      <c r="O25" s="140">
        <f>P25/E25</f>
        <v>5</v>
      </c>
      <c r="P25" s="140">
        <v>3</v>
      </c>
      <c r="Q25" s="140">
        <v>0</v>
      </c>
      <c r="R25" s="124"/>
    </row>
    <row r="26" spans="1:18" ht="12.75">
      <c r="A26" s="129"/>
      <c r="B26" s="126"/>
      <c r="C26" s="88">
        <v>15</v>
      </c>
      <c r="D26" s="88">
        <v>19</v>
      </c>
      <c r="E26" s="139">
        <v>0.4</v>
      </c>
      <c r="F26" s="139" t="s">
        <v>206</v>
      </c>
      <c r="G26" s="141">
        <v>22</v>
      </c>
      <c r="H26" s="139">
        <v>0.7</v>
      </c>
      <c r="I26" s="141">
        <v>1</v>
      </c>
      <c r="J26" s="141">
        <v>9</v>
      </c>
      <c r="K26" s="141">
        <v>12</v>
      </c>
      <c r="L26" s="139"/>
      <c r="M26" s="121" t="s">
        <v>61</v>
      </c>
      <c r="N26" s="139" t="s">
        <v>65</v>
      </c>
      <c r="O26" s="140">
        <f>P26/E26</f>
        <v>5</v>
      </c>
      <c r="P26" s="140">
        <v>2</v>
      </c>
      <c r="Q26" s="140">
        <v>0</v>
      </c>
      <c r="R26" s="124"/>
    </row>
    <row r="27" spans="1:18" ht="12.75">
      <c r="A27" s="129"/>
      <c r="B27" s="126"/>
      <c r="C27" s="88">
        <v>15</v>
      </c>
      <c r="D27" s="88">
        <v>27</v>
      </c>
      <c r="E27" s="139">
        <v>0.2</v>
      </c>
      <c r="F27" s="139" t="s">
        <v>69</v>
      </c>
      <c r="G27" s="141" t="s">
        <v>207</v>
      </c>
      <c r="H27" s="139">
        <v>0.7</v>
      </c>
      <c r="I27" s="141" t="s">
        <v>56</v>
      </c>
      <c r="J27" s="141" t="s">
        <v>208</v>
      </c>
      <c r="K27" s="141" t="s">
        <v>209</v>
      </c>
      <c r="L27" s="139"/>
      <c r="M27" s="121" t="s">
        <v>61</v>
      </c>
      <c r="N27" s="139" t="s">
        <v>65</v>
      </c>
      <c r="O27" s="140">
        <f>P27/E27</f>
        <v>5</v>
      </c>
      <c r="P27" s="140">
        <v>1</v>
      </c>
      <c r="Q27" s="140">
        <v>0</v>
      </c>
      <c r="R27" s="124"/>
    </row>
    <row r="28" spans="1:18" ht="12.75">
      <c r="A28" s="129"/>
      <c r="B28" s="126"/>
      <c r="C28" s="88">
        <v>15</v>
      </c>
      <c r="D28" s="88">
        <v>28</v>
      </c>
      <c r="E28" s="139">
        <v>0.2</v>
      </c>
      <c r="F28" s="139" t="s">
        <v>210</v>
      </c>
      <c r="G28" s="141" t="s">
        <v>211</v>
      </c>
      <c r="H28" s="139">
        <v>0.7</v>
      </c>
      <c r="I28" s="141" t="s">
        <v>56</v>
      </c>
      <c r="J28" s="141" t="s">
        <v>212</v>
      </c>
      <c r="K28" s="141" t="s">
        <v>213</v>
      </c>
      <c r="L28" s="139"/>
      <c r="M28" s="121" t="s">
        <v>61</v>
      </c>
      <c r="N28" s="139" t="s">
        <v>65</v>
      </c>
      <c r="O28" s="140">
        <f>P28/E28</f>
        <v>5</v>
      </c>
      <c r="P28" s="140">
        <v>1</v>
      </c>
      <c r="Q28" s="140">
        <v>0</v>
      </c>
      <c r="R28" s="124"/>
    </row>
    <row r="29" spans="1:18" ht="12.75">
      <c r="A29" s="129"/>
      <c r="B29" s="126"/>
      <c r="C29" s="88">
        <v>16</v>
      </c>
      <c r="D29" s="88">
        <v>21</v>
      </c>
      <c r="E29" s="139">
        <v>0.3</v>
      </c>
      <c r="F29" s="139" t="s">
        <v>214</v>
      </c>
      <c r="G29" s="141" t="s">
        <v>215</v>
      </c>
      <c r="H29" s="139">
        <v>0.7</v>
      </c>
      <c r="I29" s="141" t="s">
        <v>216</v>
      </c>
      <c r="J29" s="141" t="s">
        <v>208</v>
      </c>
      <c r="K29" s="141" t="s">
        <v>207</v>
      </c>
      <c r="L29" s="139"/>
      <c r="M29" s="121" t="s">
        <v>61</v>
      </c>
      <c r="N29" s="139" t="s">
        <v>65</v>
      </c>
      <c r="O29" s="140">
        <f>P29/E29</f>
        <v>6.666666666666667</v>
      </c>
      <c r="P29" s="140">
        <v>2</v>
      </c>
      <c r="Q29" s="140">
        <v>0</v>
      </c>
      <c r="R29" s="124"/>
    </row>
    <row r="30" spans="1:18" ht="12.75">
      <c r="A30" s="129"/>
      <c r="B30" s="39" t="s">
        <v>53</v>
      </c>
      <c r="C30" s="126"/>
      <c r="D30" s="126"/>
      <c r="E30" s="142">
        <f>SUM(E25:E29)</f>
        <v>1.7000000000000002</v>
      </c>
      <c r="F30" s="126"/>
      <c r="G30" s="143"/>
      <c r="H30" s="126"/>
      <c r="I30" s="143"/>
      <c r="J30" s="143"/>
      <c r="K30" s="143"/>
      <c r="L30" s="126"/>
      <c r="M30" s="127"/>
      <c r="N30" s="126"/>
      <c r="O30" s="128"/>
      <c r="P30" s="144">
        <f>SUM(P25:P29)</f>
        <v>9</v>
      </c>
      <c r="Q30" s="144">
        <f>SUM(Q25:Q29)</f>
        <v>0</v>
      </c>
      <c r="R30" s="128"/>
    </row>
    <row r="31" spans="1:18" ht="12.75">
      <c r="A31" s="129">
        <v>2</v>
      </c>
      <c r="B31" s="126" t="s">
        <v>115</v>
      </c>
      <c r="C31" s="88">
        <v>20</v>
      </c>
      <c r="D31" s="88">
        <v>11</v>
      </c>
      <c r="E31" s="139">
        <v>1.6</v>
      </c>
      <c r="F31" s="139" t="s">
        <v>217</v>
      </c>
      <c r="G31" s="141" t="s">
        <v>218</v>
      </c>
      <c r="H31" s="139">
        <v>0.85</v>
      </c>
      <c r="I31" s="141" t="s">
        <v>216</v>
      </c>
      <c r="J31" s="141" t="s">
        <v>212</v>
      </c>
      <c r="K31" s="141" t="s">
        <v>219</v>
      </c>
      <c r="L31" s="139"/>
      <c r="M31" s="139" t="s">
        <v>220</v>
      </c>
      <c r="N31" s="139" t="s">
        <v>65</v>
      </c>
      <c r="O31" s="140">
        <f>P31/E31</f>
        <v>5</v>
      </c>
      <c r="P31" s="140">
        <v>8</v>
      </c>
      <c r="Q31" s="140">
        <v>3</v>
      </c>
      <c r="R31" s="124"/>
    </row>
    <row r="32" spans="1:18" ht="12.75">
      <c r="A32" s="129"/>
      <c r="B32" s="126"/>
      <c r="C32" s="88">
        <v>17</v>
      </c>
      <c r="D32" s="88">
        <v>5</v>
      </c>
      <c r="E32" s="139">
        <v>2.4</v>
      </c>
      <c r="F32" s="139" t="s">
        <v>59</v>
      </c>
      <c r="G32" s="141" t="s">
        <v>221</v>
      </c>
      <c r="H32" s="139">
        <v>0.8</v>
      </c>
      <c r="I32" s="141" t="s">
        <v>56</v>
      </c>
      <c r="J32" s="141" t="s">
        <v>222</v>
      </c>
      <c r="K32" s="141" t="s">
        <v>223</v>
      </c>
      <c r="L32" s="139"/>
      <c r="M32" s="121" t="s">
        <v>61</v>
      </c>
      <c r="N32" s="139" t="s">
        <v>65</v>
      </c>
      <c r="O32" s="140">
        <f>P32/E32</f>
        <v>5</v>
      </c>
      <c r="P32" s="140">
        <v>12</v>
      </c>
      <c r="Q32" s="140">
        <v>4</v>
      </c>
      <c r="R32" s="124"/>
    </row>
    <row r="33" spans="1:18" ht="12.75">
      <c r="A33" s="129"/>
      <c r="B33" s="126"/>
      <c r="C33" s="88">
        <v>2</v>
      </c>
      <c r="D33" s="88">
        <v>18</v>
      </c>
      <c r="E33" s="139">
        <v>1</v>
      </c>
      <c r="F33" s="139" t="s">
        <v>59</v>
      </c>
      <c r="G33" s="141" t="s">
        <v>224</v>
      </c>
      <c r="H33" s="139">
        <v>0.85</v>
      </c>
      <c r="I33" s="141" t="s">
        <v>50</v>
      </c>
      <c r="J33" s="141" t="s">
        <v>225</v>
      </c>
      <c r="K33" s="141" t="s">
        <v>213</v>
      </c>
      <c r="L33" s="139"/>
      <c r="M33" s="139" t="s">
        <v>226</v>
      </c>
      <c r="N33" s="139" t="s">
        <v>65</v>
      </c>
      <c r="O33" s="140">
        <f>P33/E33</f>
        <v>5</v>
      </c>
      <c r="P33" s="140">
        <v>5</v>
      </c>
      <c r="Q33" s="140">
        <v>2</v>
      </c>
      <c r="R33" s="124"/>
    </row>
    <row r="34" spans="1:18" ht="12.75">
      <c r="A34" s="129"/>
      <c r="B34" s="126"/>
      <c r="C34" s="88">
        <v>38</v>
      </c>
      <c r="D34" s="88">
        <v>22</v>
      </c>
      <c r="E34" s="139">
        <v>2</v>
      </c>
      <c r="F34" s="139" t="s">
        <v>59</v>
      </c>
      <c r="G34" s="141" t="s">
        <v>227</v>
      </c>
      <c r="H34" s="139">
        <v>0.85</v>
      </c>
      <c r="I34" s="141" t="s">
        <v>50</v>
      </c>
      <c r="J34" s="141" t="s">
        <v>215</v>
      </c>
      <c r="K34" s="141" t="s">
        <v>212</v>
      </c>
      <c r="L34" s="139"/>
      <c r="M34" s="139" t="s">
        <v>151</v>
      </c>
      <c r="N34" s="139" t="s">
        <v>65</v>
      </c>
      <c r="O34" s="140">
        <f>P34/E34</f>
        <v>5</v>
      </c>
      <c r="P34" s="140">
        <v>10</v>
      </c>
      <c r="Q34" s="140">
        <v>4</v>
      </c>
      <c r="R34" s="124"/>
    </row>
    <row r="35" spans="1:18" ht="12.75">
      <c r="A35" s="129"/>
      <c r="B35" s="126"/>
      <c r="C35" s="88">
        <v>38</v>
      </c>
      <c r="D35" s="88">
        <v>18</v>
      </c>
      <c r="E35" s="139">
        <v>2</v>
      </c>
      <c r="F35" s="139" t="s">
        <v>59</v>
      </c>
      <c r="G35" s="141" t="s">
        <v>228</v>
      </c>
      <c r="H35" s="139">
        <v>0.85</v>
      </c>
      <c r="I35" s="141" t="s">
        <v>50</v>
      </c>
      <c r="J35" s="141" t="s">
        <v>212</v>
      </c>
      <c r="K35" s="141" t="s">
        <v>229</v>
      </c>
      <c r="L35" s="139"/>
      <c r="M35" s="121" t="s">
        <v>61</v>
      </c>
      <c r="N35" s="139" t="s">
        <v>65</v>
      </c>
      <c r="O35" s="140">
        <f>P35/E35</f>
        <v>5</v>
      </c>
      <c r="P35" s="140">
        <v>10</v>
      </c>
      <c r="Q35" s="140">
        <v>4</v>
      </c>
      <c r="R35" s="124"/>
    </row>
    <row r="36" spans="1:18" ht="12.75">
      <c r="A36" s="129"/>
      <c r="B36" s="126"/>
      <c r="C36" s="88">
        <v>23</v>
      </c>
      <c r="D36" s="88">
        <v>35</v>
      </c>
      <c r="E36" s="139">
        <v>1</v>
      </c>
      <c r="F36" s="139" t="s">
        <v>59</v>
      </c>
      <c r="G36" s="139">
        <v>63</v>
      </c>
      <c r="H36" s="139">
        <v>0.7</v>
      </c>
      <c r="I36" s="141" t="s">
        <v>56</v>
      </c>
      <c r="J36" s="141" t="s">
        <v>230</v>
      </c>
      <c r="K36" s="141" t="s">
        <v>225</v>
      </c>
      <c r="L36" s="139"/>
      <c r="M36" s="121" t="s">
        <v>61</v>
      </c>
      <c r="N36" s="139" t="s">
        <v>65</v>
      </c>
      <c r="O36" s="140">
        <f>P36/E36</f>
        <v>5</v>
      </c>
      <c r="P36" s="140">
        <v>5</v>
      </c>
      <c r="Q36" s="140">
        <v>2</v>
      </c>
      <c r="R36" s="124"/>
    </row>
    <row r="37" spans="1:18" ht="12.75">
      <c r="A37" s="129"/>
      <c r="B37" s="39" t="s">
        <v>53</v>
      </c>
      <c r="C37" s="126"/>
      <c r="D37" s="126"/>
      <c r="E37" s="142">
        <f>SUM(E31:E36)</f>
        <v>10</v>
      </c>
      <c r="F37" s="126"/>
      <c r="G37" s="126"/>
      <c r="H37" s="126"/>
      <c r="I37" s="143"/>
      <c r="J37" s="143"/>
      <c r="K37" s="143"/>
      <c r="L37" s="126"/>
      <c r="M37" s="127"/>
      <c r="N37" s="126"/>
      <c r="O37" s="128"/>
      <c r="P37" s="144">
        <f>SUM(P31:P36)</f>
        <v>50</v>
      </c>
      <c r="Q37" s="144">
        <f>SUM(Q31:Q36)</f>
        <v>19</v>
      </c>
      <c r="R37" s="124"/>
    </row>
    <row r="38" spans="1:18" ht="15.75">
      <c r="A38" s="145"/>
      <c r="B38" s="146"/>
      <c r="C38" s="146"/>
      <c r="D38" s="146"/>
      <c r="E38" s="147">
        <f>E30+E37</f>
        <v>11.7</v>
      </c>
      <c r="F38" s="146"/>
      <c r="G38" s="146"/>
      <c r="H38" s="146"/>
      <c r="I38" s="148"/>
      <c r="J38" s="148"/>
      <c r="K38" s="148"/>
      <c r="L38" s="146"/>
      <c r="M38" s="146"/>
      <c r="N38" s="146" t="s">
        <v>65</v>
      </c>
      <c r="O38" s="145"/>
      <c r="P38" s="149">
        <f>P30+P37</f>
        <v>59</v>
      </c>
      <c r="Q38" s="149">
        <f>Q30+Q37</f>
        <v>19</v>
      </c>
      <c r="R38" s="145"/>
    </row>
    <row r="39" ht="12.75">
      <c r="A39" s="99"/>
    </row>
    <row r="40" ht="12.75">
      <c r="A40" s="99"/>
    </row>
    <row r="41" spans="1:17" ht="15.75">
      <c r="A41" s="99"/>
      <c r="B41" s="1"/>
      <c r="C41" s="1"/>
      <c r="D41" s="1"/>
      <c r="E41" s="2"/>
      <c r="F41" s="2" t="s">
        <v>130</v>
      </c>
      <c r="G41" s="2"/>
      <c r="H41" s="2"/>
      <c r="I41" s="2"/>
      <c r="J41" s="2"/>
      <c r="K41" s="2"/>
      <c r="L41" s="2"/>
      <c r="M41" s="2"/>
      <c r="N41" s="2"/>
      <c r="O41" s="99"/>
      <c r="P41" s="99"/>
      <c r="Q41" s="99"/>
    </row>
    <row r="42" spans="1:18" ht="12.75">
      <c r="A42" s="99"/>
      <c r="B42" s="70" t="s">
        <v>103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 t="s">
        <v>104</v>
      </c>
      <c r="N42" s="1"/>
      <c r="O42" s="99"/>
      <c r="P42" s="99"/>
      <c r="Q42" s="99"/>
      <c r="R42" s="99"/>
    </row>
    <row r="43" spans="1:18" ht="12.75">
      <c r="A43" s="99"/>
      <c r="B43" s="70" t="s">
        <v>105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9"/>
      <c r="P43" s="99"/>
      <c r="Q43" s="99"/>
      <c r="R43" s="99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6"/>
  <sheetViews>
    <sheetView zoomScaleSheetLayoutView="75" workbookViewId="0" topLeftCell="A1">
      <selection activeCell="H36" sqref="H36"/>
    </sheetView>
  </sheetViews>
  <sheetFormatPr defaultColWidth="9.00390625" defaultRowHeight="12.75"/>
  <cols>
    <col min="1" max="1" width="3.00390625" style="0" customWidth="1"/>
    <col min="2" max="2" width="12.875" style="0" customWidth="1"/>
    <col min="3" max="3" width="3.25390625" style="0" customWidth="1"/>
    <col min="4" max="4" width="4.875" style="0" customWidth="1"/>
    <col min="5" max="5" width="5.125" style="0" customWidth="1"/>
    <col min="6" max="6" width="11.375" style="0" customWidth="1"/>
    <col min="7" max="7" width="4.125" style="0" customWidth="1"/>
    <col min="8" max="8" width="5.00390625" style="0" customWidth="1"/>
    <col min="9" max="9" width="5.25390625" style="0" customWidth="1"/>
    <col min="10" max="10" width="5.125" style="0" customWidth="1"/>
    <col min="11" max="11" width="5.875" style="0" customWidth="1"/>
    <col min="12" max="12" width="7.625" style="0" customWidth="1"/>
    <col min="13" max="13" width="8.75390625" style="0" customWidth="1"/>
    <col min="14" max="14" width="7.875" style="0" customWidth="1"/>
    <col min="15" max="15" width="6.00390625" style="0" customWidth="1"/>
    <col min="16" max="17" width="7.00390625" style="0" customWidth="1"/>
    <col min="18" max="18" width="17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3" t="s">
        <v>0</v>
      </c>
      <c r="N2" s="3"/>
      <c r="O2" s="3"/>
      <c r="P2" s="3"/>
      <c r="Q2" s="3"/>
      <c r="R2" s="3"/>
    </row>
    <row r="3" spans="1:18" ht="15.75">
      <c r="A3" s="1"/>
      <c r="B3" s="4"/>
      <c r="C3" s="4"/>
      <c r="D3" s="4"/>
      <c r="E3" s="4"/>
      <c r="F3" s="4"/>
      <c r="G3" s="1"/>
      <c r="H3" s="1"/>
      <c r="I3" s="1"/>
      <c r="J3" s="1"/>
      <c r="K3" s="1"/>
      <c r="L3" s="3" t="s">
        <v>1</v>
      </c>
      <c r="M3" s="3"/>
      <c r="N3" s="3"/>
      <c r="O3" s="3"/>
      <c r="P3" s="3"/>
      <c r="Q3" s="3"/>
      <c r="R3" s="3"/>
    </row>
    <row r="4" spans="1:18" ht="15.75">
      <c r="A4" s="1"/>
      <c r="B4" s="1"/>
      <c r="C4" s="4"/>
      <c r="D4" s="4"/>
      <c r="E4" s="4"/>
      <c r="F4" s="4"/>
      <c r="G4" s="1"/>
      <c r="H4" s="1"/>
      <c r="I4" s="1"/>
      <c r="J4" s="1"/>
      <c r="K4" s="1"/>
      <c r="L4" s="5"/>
      <c r="M4" s="3" t="s">
        <v>2</v>
      </c>
      <c r="N4" s="3"/>
      <c r="O4" s="3"/>
      <c r="P4" s="3"/>
      <c r="Q4" s="3"/>
      <c r="R4" s="3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2"/>
      <c r="N5" s="2"/>
      <c r="O5" s="2"/>
      <c r="P5" s="3" t="s">
        <v>3</v>
      </c>
      <c r="Q5" s="3"/>
      <c r="R5" s="3"/>
    </row>
    <row r="6" spans="1:18" ht="20.25">
      <c r="A6" s="6" t="s">
        <v>204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205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3.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2.75">
      <c r="A14" s="43">
        <v>1</v>
      </c>
      <c r="B14" s="43" t="s">
        <v>73</v>
      </c>
      <c r="C14" s="88">
        <v>8</v>
      </c>
      <c r="D14" s="88">
        <v>8.2</v>
      </c>
      <c r="E14" s="88">
        <v>3.5</v>
      </c>
      <c r="F14" s="88" t="s">
        <v>55</v>
      </c>
      <c r="G14" s="88">
        <v>94</v>
      </c>
      <c r="H14" s="88">
        <v>0.4</v>
      </c>
      <c r="I14" s="88" t="s">
        <v>56</v>
      </c>
      <c r="J14" s="88">
        <v>32</v>
      </c>
      <c r="K14" s="88">
        <v>34</v>
      </c>
      <c r="L14" s="88"/>
      <c r="M14" s="121" t="s">
        <v>61</v>
      </c>
      <c r="N14" s="88" t="s">
        <v>62</v>
      </c>
      <c r="O14" s="122">
        <f>P14/E14</f>
        <v>415.42857142857144</v>
      </c>
      <c r="P14" s="123">
        <v>1454</v>
      </c>
      <c r="Q14" s="123">
        <v>1127</v>
      </c>
      <c r="R14" s="124"/>
    </row>
    <row r="15" spans="1:18" ht="12.75">
      <c r="A15" s="125"/>
      <c r="B15" s="42"/>
      <c r="C15" s="88">
        <v>12</v>
      </c>
      <c r="D15" s="88">
        <v>19.1</v>
      </c>
      <c r="E15" s="88">
        <v>2.1</v>
      </c>
      <c r="F15" s="88" t="s">
        <v>139</v>
      </c>
      <c r="G15" s="88">
        <v>71</v>
      </c>
      <c r="H15" s="88">
        <v>0.6</v>
      </c>
      <c r="I15" s="88" t="s">
        <v>56</v>
      </c>
      <c r="J15" s="88">
        <v>26</v>
      </c>
      <c r="K15" s="88">
        <v>26</v>
      </c>
      <c r="L15" s="88"/>
      <c r="M15" s="121" t="s">
        <v>61</v>
      </c>
      <c r="N15" s="88" t="s">
        <v>62</v>
      </c>
      <c r="O15" s="122">
        <f>P15/E15</f>
        <v>129.04761904761904</v>
      </c>
      <c r="P15" s="123">
        <v>271</v>
      </c>
      <c r="Q15" s="123">
        <v>193</v>
      </c>
      <c r="R15" s="124"/>
    </row>
    <row r="16" spans="1:18" ht="12.75">
      <c r="A16" s="125"/>
      <c r="B16" s="42"/>
      <c r="C16" s="88">
        <v>12</v>
      </c>
      <c r="D16" s="88">
        <v>16</v>
      </c>
      <c r="E16" s="88">
        <v>0.7</v>
      </c>
      <c r="F16" s="88" t="s">
        <v>59</v>
      </c>
      <c r="G16" s="88">
        <v>59</v>
      </c>
      <c r="H16" s="88">
        <v>0.7</v>
      </c>
      <c r="I16" s="88" t="s">
        <v>56</v>
      </c>
      <c r="J16" s="88">
        <v>23</v>
      </c>
      <c r="K16" s="88">
        <v>24</v>
      </c>
      <c r="L16" s="88"/>
      <c r="M16" s="121" t="s">
        <v>61</v>
      </c>
      <c r="N16" s="88" t="s">
        <v>62</v>
      </c>
      <c r="O16" s="122">
        <f>P16/E16</f>
        <v>430</v>
      </c>
      <c r="P16" s="123">
        <v>301</v>
      </c>
      <c r="Q16" s="123">
        <v>227</v>
      </c>
      <c r="R16" s="124"/>
    </row>
    <row r="17" spans="1:18" ht="12.75">
      <c r="A17" s="125"/>
      <c r="B17" s="42"/>
      <c r="C17" s="88">
        <v>12</v>
      </c>
      <c r="D17" s="88">
        <v>10</v>
      </c>
      <c r="E17" s="88">
        <v>1.7</v>
      </c>
      <c r="F17" s="88" t="s">
        <v>59</v>
      </c>
      <c r="G17" s="88">
        <v>70</v>
      </c>
      <c r="H17" s="88">
        <v>0.7</v>
      </c>
      <c r="I17" s="88" t="s">
        <v>56</v>
      </c>
      <c r="J17" s="88">
        <v>26</v>
      </c>
      <c r="K17" s="88">
        <v>28</v>
      </c>
      <c r="L17" s="88"/>
      <c r="M17" s="121" t="s">
        <v>61</v>
      </c>
      <c r="N17" s="88" t="s">
        <v>62</v>
      </c>
      <c r="O17" s="122">
        <f>P17/E17</f>
        <v>218.23529411764707</v>
      </c>
      <c r="P17" s="123">
        <v>371</v>
      </c>
      <c r="Q17" s="123">
        <v>257</v>
      </c>
      <c r="R17" s="124"/>
    </row>
    <row r="18" spans="1:18" ht="12.75">
      <c r="A18" s="125"/>
      <c r="B18" s="42"/>
      <c r="C18" s="88">
        <v>8</v>
      </c>
      <c r="D18" s="88">
        <v>2</v>
      </c>
      <c r="E18" s="88">
        <v>2.3</v>
      </c>
      <c r="F18" s="88" t="s">
        <v>59</v>
      </c>
      <c r="G18" s="88">
        <v>69</v>
      </c>
      <c r="H18" s="88">
        <v>0.7</v>
      </c>
      <c r="I18" s="88" t="s">
        <v>56</v>
      </c>
      <c r="J18" s="88">
        <v>27</v>
      </c>
      <c r="K18" s="88">
        <v>28</v>
      </c>
      <c r="L18" s="88"/>
      <c r="M18" s="121" t="s">
        <v>61</v>
      </c>
      <c r="N18" s="88" t="s">
        <v>62</v>
      </c>
      <c r="O18" s="122">
        <f>P18/E18</f>
        <v>379.13043478260875</v>
      </c>
      <c r="P18" s="123">
        <v>872</v>
      </c>
      <c r="Q18" s="123">
        <v>729</v>
      </c>
      <c r="R18" s="124"/>
    </row>
    <row r="19" spans="1:18" ht="12.75">
      <c r="A19" s="125"/>
      <c r="B19" s="42"/>
      <c r="C19" s="88">
        <v>17</v>
      </c>
      <c r="D19" s="88">
        <v>5.1</v>
      </c>
      <c r="E19" s="88">
        <v>3.2</v>
      </c>
      <c r="F19" s="88" t="s">
        <v>59</v>
      </c>
      <c r="G19" s="88">
        <v>93</v>
      </c>
      <c r="H19" s="88">
        <v>0.7</v>
      </c>
      <c r="I19" s="88" t="s">
        <v>56</v>
      </c>
      <c r="J19" s="88">
        <v>31</v>
      </c>
      <c r="K19" s="88">
        <v>32</v>
      </c>
      <c r="L19" s="88"/>
      <c r="M19" s="121" t="s">
        <v>61</v>
      </c>
      <c r="N19" s="88" t="s">
        <v>62</v>
      </c>
      <c r="O19" s="122">
        <f>P19/E19</f>
        <v>267.5</v>
      </c>
      <c r="P19" s="123">
        <v>856</v>
      </c>
      <c r="Q19" s="123">
        <v>569</v>
      </c>
      <c r="R19" s="124"/>
    </row>
    <row r="20" spans="1:18" ht="12.75">
      <c r="A20" s="125"/>
      <c r="B20" s="39" t="s">
        <v>53</v>
      </c>
      <c r="C20" s="126"/>
      <c r="D20" s="126"/>
      <c r="E20" s="126">
        <f>SUM(E14:E19)</f>
        <v>13.5</v>
      </c>
      <c r="F20" s="126"/>
      <c r="G20" s="126"/>
      <c r="H20" s="126"/>
      <c r="I20" s="126"/>
      <c r="J20" s="126"/>
      <c r="K20" s="126"/>
      <c r="L20" s="126"/>
      <c r="M20" s="127"/>
      <c r="N20" s="126"/>
      <c r="O20" s="128"/>
      <c r="P20" s="129">
        <f>SUM(P14:P19)</f>
        <v>4125</v>
      </c>
      <c r="Q20" s="129">
        <f>SUM(Q14:Q19)</f>
        <v>3102</v>
      </c>
      <c r="R20" s="128"/>
    </row>
    <row r="21" spans="1:18" ht="12.75">
      <c r="A21" s="43">
        <v>2</v>
      </c>
      <c r="B21" s="43" t="s">
        <v>75</v>
      </c>
      <c r="C21" s="88">
        <v>15</v>
      </c>
      <c r="D21" s="88">
        <v>29.1</v>
      </c>
      <c r="E21" s="88">
        <v>2.8</v>
      </c>
      <c r="F21" s="88" t="s">
        <v>116</v>
      </c>
      <c r="G21" s="88">
        <v>69</v>
      </c>
      <c r="H21" s="88">
        <v>0.7</v>
      </c>
      <c r="I21" s="88">
        <v>1</v>
      </c>
      <c r="J21" s="88">
        <v>22</v>
      </c>
      <c r="K21" s="88">
        <v>24</v>
      </c>
      <c r="L21" s="88"/>
      <c r="M21" s="121" t="s">
        <v>61</v>
      </c>
      <c r="N21" s="88" t="s">
        <v>62</v>
      </c>
      <c r="O21" s="122">
        <f>P21/E21</f>
        <v>530.3571428571429</v>
      </c>
      <c r="P21" s="123">
        <v>1485</v>
      </c>
      <c r="Q21" s="123">
        <v>1203</v>
      </c>
      <c r="R21" s="124"/>
    </row>
    <row r="22" spans="1:18" ht="12.75">
      <c r="A22" s="125"/>
      <c r="B22" s="42"/>
      <c r="C22" s="88">
        <v>15</v>
      </c>
      <c r="D22" s="88">
        <v>34.1</v>
      </c>
      <c r="E22" s="88">
        <v>3</v>
      </c>
      <c r="F22" s="88" t="s">
        <v>59</v>
      </c>
      <c r="G22" s="88">
        <v>74</v>
      </c>
      <c r="H22" s="88">
        <v>0.8</v>
      </c>
      <c r="I22" s="88">
        <v>1</v>
      </c>
      <c r="J22" s="88">
        <v>24</v>
      </c>
      <c r="K22" s="88">
        <v>22</v>
      </c>
      <c r="L22" s="88"/>
      <c r="M22" s="121" t="s">
        <v>61</v>
      </c>
      <c r="N22" s="88" t="s">
        <v>62</v>
      </c>
      <c r="O22" s="122">
        <f>P22/E22</f>
        <v>442</v>
      </c>
      <c r="P22" s="123">
        <v>1326</v>
      </c>
      <c r="Q22" s="123">
        <v>1110</v>
      </c>
      <c r="R22" s="124"/>
    </row>
    <row r="23" spans="1:18" ht="12.75">
      <c r="A23" s="125"/>
      <c r="B23" s="42"/>
      <c r="C23" s="88">
        <v>18</v>
      </c>
      <c r="D23" s="88">
        <v>22</v>
      </c>
      <c r="E23" s="88">
        <v>2</v>
      </c>
      <c r="F23" s="88" t="s">
        <v>59</v>
      </c>
      <c r="G23" s="88">
        <v>74</v>
      </c>
      <c r="H23" s="88">
        <v>0.6</v>
      </c>
      <c r="I23" s="88">
        <v>2</v>
      </c>
      <c r="J23" s="88">
        <v>21</v>
      </c>
      <c r="K23" s="88">
        <v>24</v>
      </c>
      <c r="L23" s="88"/>
      <c r="M23" s="121" t="s">
        <v>61</v>
      </c>
      <c r="N23" s="88" t="s">
        <v>62</v>
      </c>
      <c r="O23" s="122">
        <f>P23/E23</f>
        <v>393.5</v>
      </c>
      <c r="P23" s="123">
        <v>787</v>
      </c>
      <c r="Q23" s="123">
        <v>670</v>
      </c>
      <c r="R23" s="124"/>
    </row>
    <row r="24" spans="1:18" ht="12.75">
      <c r="A24" s="125"/>
      <c r="B24" s="42"/>
      <c r="C24" s="88">
        <v>19</v>
      </c>
      <c r="D24" s="88">
        <v>42.1</v>
      </c>
      <c r="E24" s="88">
        <v>2.5</v>
      </c>
      <c r="F24" s="88" t="s">
        <v>59</v>
      </c>
      <c r="G24" s="88">
        <v>58</v>
      </c>
      <c r="H24" s="88">
        <v>0.9</v>
      </c>
      <c r="I24" s="88" t="s">
        <v>56</v>
      </c>
      <c r="J24" s="88">
        <v>22</v>
      </c>
      <c r="K24" s="88">
        <v>22</v>
      </c>
      <c r="L24" s="88"/>
      <c r="M24" s="121" t="s">
        <v>61</v>
      </c>
      <c r="N24" s="88" t="s">
        <v>62</v>
      </c>
      <c r="O24" s="122">
        <f>P24/E24</f>
        <v>452.4</v>
      </c>
      <c r="P24" s="123">
        <v>1131</v>
      </c>
      <c r="Q24" s="123">
        <v>891</v>
      </c>
      <c r="R24" s="124" t="s">
        <v>104</v>
      </c>
    </row>
    <row r="25" spans="1:18" ht="12.75">
      <c r="A25" s="125"/>
      <c r="B25" s="42"/>
      <c r="C25" s="88">
        <v>19</v>
      </c>
      <c r="D25" s="88">
        <v>47</v>
      </c>
      <c r="E25" s="88">
        <v>4</v>
      </c>
      <c r="F25" s="88" t="s">
        <v>59</v>
      </c>
      <c r="G25" s="88">
        <v>73</v>
      </c>
      <c r="H25" s="88">
        <v>0.8</v>
      </c>
      <c r="I25" s="88">
        <v>2</v>
      </c>
      <c r="J25" s="88">
        <v>20</v>
      </c>
      <c r="K25" s="88">
        <v>28</v>
      </c>
      <c r="L25" s="88"/>
      <c r="M25" s="121" t="s">
        <v>61</v>
      </c>
      <c r="N25" s="88" t="s">
        <v>62</v>
      </c>
      <c r="O25" s="122">
        <f>P25/E25</f>
        <v>444.5</v>
      </c>
      <c r="P25" s="123">
        <v>1778</v>
      </c>
      <c r="Q25" s="123">
        <v>1457</v>
      </c>
      <c r="R25" s="124"/>
    </row>
    <row r="26" spans="1:18" ht="12.75">
      <c r="A26" s="125"/>
      <c r="B26" s="42"/>
      <c r="C26" s="88">
        <v>19</v>
      </c>
      <c r="D26" s="88">
        <v>49</v>
      </c>
      <c r="E26" s="88">
        <v>0.7</v>
      </c>
      <c r="F26" s="88" t="s">
        <v>59</v>
      </c>
      <c r="G26" s="88">
        <v>78</v>
      </c>
      <c r="H26" s="88">
        <v>0.7</v>
      </c>
      <c r="I26" s="88" t="s">
        <v>56</v>
      </c>
      <c r="J26" s="88">
        <v>29</v>
      </c>
      <c r="K26" s="88">
        <v>30</v>
      </c>
      <c r="L26" s="88"/>
      <c r="M26" s="121" t="s">
        <v>61</v>
      </c>
      <c r="N26" s="88" t="s">
        <v>62</v>
      </c>
      <c r="O26" s="122">
        <f>P26/E26</f>
        <v>214.2857142857143</v>
      </c>
      <c r="P26" s="123">
        <v>150</v>
      </c>
      <c r="Q26" s="123">
        <v>109</v>
      </c>
      <c r="R26" s="124"/>
    </row>
    <row r="27" spans="1:18" ht="12.75">
      <c r="A27" s="125"/>
      <c r="B27" s="39" t="s">
        <v>53</v>
      </c>
      <c r="C27" s="126"/>
      <c r="D27" s="126"/>
      <c r="E27" s="126">
        <f>SUM(E21:E26)</f>
        <v>15</v>
      </c>
      <c r="F27" s="126"/>
      <c r="G27" s="126"/>
      <c r="H27" s="126"/>
      <c r="I27" s="126"/>
      <c r="J27" s="126"/>
      <c r="K27" s="126"/>
      <c r="L27" s="126"/>
      <c r="M27" s="127"/>
      <c r="N27" s="126"/>
      <c r="O27" s="128"/>
      <c r="P27" s="129">
        <f>SUM(P21:P26)</f>
        <v>6657</v>
      </c>
      <c r="Q27" s="129">
        <f>SUM(Q21:Q26)</f>
        <v>5440</v>
      </c>
      <c r="R27" s="128"/>
    </row>
    <row r="28" spans="1:18" ht="12.75">
      <c r="A28" s="43">
        <v>3</v>
      </c>
      <c r="B28" s="43" t="s">
        <v>115</v>
      </c>
      <c r="C28" s="88">
        <v>20</v>
      </c>
      <c r="D28" s="88">
        <v>11.1</v>
      </c>
      <c r="E28" s="88">
        <v>0.5</v>
      </c>
      <c r="F28" s="88" t="s">
        <v>59</v>
      </c>
      <c r="G28" s="88">
        <v>63</v>
      </c>
      <c r="H28" s="88">
        <v>0.7</v>
      </c>
      <c r="I28" s="88" t="s">
        <v>56</v>
      </c>
      <c r="J28" s="88">
        <v>25</v>
      </c>
      <c r="K28" s="88">
        <v>28</v>
      </c>
      <c r="L28" s="88"/>
      <c r="M28" s="121" t="s">
        <v>61</v>
      </c>
      <c r="N28" s="88" t="s">
        <v>62</v>
      </c>
      <c r="O28" s="122">
        <f>P28/E28</f>
        <v>108</v>
      </c>
      <c r="P28" s="123">
        <v>54</v>
      </c>
      <c r="Q28" s="123">
        <v>32</v>
      </c>
      <c r="R28" s="124"/>
    </row>
    <row r="29" spans="1:18" ht="12.75">
      <c r="A29" s="125"/>
      <c r="B29" s="42"/>
      <c r="C29" s="88">
        <v>18</v>
      </c>
      <c r="D29" s="88">
        <v>45.2</v>
      </c>
      <c r="E29" s="88">
        <v>1.2</v>
      </c>
      <c r="F29" s="88" t="s">
        <v>72</v>
      </c>
      <c r="G29" s="88">
        <v>59</v>
      </c>
      <c r="H29" s="88">
        <v>0.8</v>
      </c>
      <c r="I29" s="88" t="s">
        <v>50</v>
      </c>
      <c r="J29" s="88">
        <v>25</v>
      </c>
      <c r="K29" s="88">
        <v>26</v>
      </c>
      <c r="L29" s="88"/>
      <c r="M29" s="121" t="s">
        <v>61</v>
      </c>
      <c r="N29" s="88" t="s">
        <v>62</v>
      </c>
      <c r="O29" s="122">
        <f>P29/E29</f>
        <v>170.83333333333334</v>
      </c>
      <c r="P29" s="123">
        <v>205</v>
      </c>
      <c r="Q29" s="123">
        <v>171</v>
      </c>
      <c r="R29" s="124"/>
    </row>
    <row r="30" spans="1:18" ht="12.75">
      <c r="A30" s="125"/>
      <c r="B30" s="42"/>
      <c r="C30" s="88">
        <v>20</v>
      </c>
      <c r="D30" s="88">
        <v>15.1</v>
      </c>
      <c r="E30" s="88">
        <v>0.4</v>
      </c>
      <c r="F30" s="88" t="s">
        <v>231</v>
      </c>
      <c r="G30" s="88">
        <v>57</v>
      </c>
      <c r="H30" s="88">
        <v>0.9</v>
      </c>
      <c r="I30" s="88">
        <v>1</v>
      </c>
      <c r="J30" s="88">
        <v>19</v>
      </c>
      <c r="K30" s="88">
        <v>22</v>
      </c>
      <c r="L30" s="88"/>
      <c r="M30" s="121" t="s">
        <v>232</v>
      </c>
      <c r="N30" s="88" t="s">
        <v>62</v>
      </c>
      <c r="O30" s="122">
        <f>P30/E30</f>
        <v>297.5</v>
      </c>
      <c r="P30" s="123">
        <v>119</v>
      </c>
      <c r="Q30" s="123">
        <v>97</v>
      </c>
      <c r="R30" s="124"/>
    </row>
    <row r="31" spans="1:18" ht="12.75">
      <c r="A31" s="125"/>
      <c r="B31" s="42"/>
      <c r="C31" s="88">
        <v>20</v>
      </c>
      <c r="D31" s="88">
        <v>2</v>
      </c>
      <c r="E31" s="88">
        <v>1.3</v>
      </c>
      <c r="F31" s="88" t="s">
        <v>59</v>
      </c>
      <c r="G31" s="88">
        <v>73</v>
      </c>
      <c r="H31" s="88">
        <v>0.4</v>
      </c>
      <c r="I31" s="88">
        <v>1</v>
      </c>
      <c r="J31" s="88">
        <v>25</v>
      </c>
      <c r="K31" s="88">
        <v>24</v>
      </c>
      <c r="L31" s="88"/>
      <c r="M31" s="121" t="s">
        <v>232</v>
      </c>
      <c r="N31" s="88" t="s">
        <v>62</v>
      </c>
      <c r="O31" s="122">
        <f>P31/E31</f>
        <v>370</v>
      </c>
      <c r="P31" s="123">
        <v>481</v>
      </c>
      <c r="Q31" s="123">
        <v>378</v>
      </c>
      <c r="R31" s="124"/>
    </row>
    <row r="32" spans="1:18" ht="12.75">
      <c r="A32" s="125"/>
      <c r="B32" s="42"/>
      <c r="C32" s="88">
        <v>18</v>
      </c>
      <c r="D32" s="88">
        <v>14.3</v>
      </c>
      <c r="E32" s="88">
        <v>1.8</v>
      </c>
      <c r="F32" s="88" t="s">
        <v>85</v>
      </c>
      <c r="G32" s="88">
        <v>103</v>
      </c>
      <c r="H32" s="88">
        <v>0.5</v>
      </c>
      <c r="I32" s="88" t="s">
        <v>56</v>
      </c>
      <c r="J32" s="88">
        <v>31</v>
      </c>
      <c r="K32" s="88">
        <v>30</v>
      </c>
      <c r="L32" s="88"/>
      <c r="M32" s="121" t="s">
        <v>61</v>
      </c>
      <c r="N32" s="88" t="s">
        <v>62</v>
      </c>
      <c r="O32" s="122">
        <f>P32/E32</f>
        <v>303.3333333333333</v>
      </c>
      <c r="P32" s="123">
        <v>546</v>
      </c>
      <c r="Q32" s="123">
        <v>460</v>
      </c>
      <c r="R32" s="124"/>
    </row>
    <row r="33" spans="1:18" ht="12.75">
      <c r="A33" s="125"/>
      <c r="B33" s="42"/>
      <c r="C33" s="88">
        <v>17</v>
      </c>
      <c r="D33" s="88">
        <v>28.1</v>
      </c>
      <c r="E33" s="88">
        <v>2</v>
      </c>
      <c r="F33" s="88" t="s">
        <v>144</v>
      </c>
      <c r="G33" s="88">
        <v>55</v>
      </c>
      <c r="H33" s="88">
        <v>0.75</v>
      </c>
      <c r="I33" s="88" t="s">
        <v>50</v>
      </c>
      <c r="J33" s="88">
        <v>24</v>
      </c>
      <c r="K33" s="88">
        <v>24</v>
      </c>
      <c r="L33" s="88"/>
      <c r="M33" s="121" t="s">
        <v>61</v>
      </c>
      <c r="N33" s="88" t="s">
        <v>62</v>
      </c>
      <c r="O33" s="122">
        <f>P33/E33</f>
        <v>182</v>
      </c>
      <c r="P33" s="123">
        <v>364</v>
      </c>
      <c r="Q33" s="123">
        <v>297</v>
      </c>
      <c r="R33" s="124"/>
    </row>
    <row r="34" spans="1:18" ht="12.75">
      <c r="A34" s="125"/>
      <c r="B34" s="39" t="s">
        <v>53</v>
      </c>
      <c r="C34" s="126"/>
      <c r="D34" s="126"/>
      <c r="E34" s="126">
        <f>SUM(E28:E33)</f>
        <v>7.2</v>
      </c>
      <c r="F34" s="126"/>
      <c r="G34" s="126"/>
      <c r="H34" s="126"/>
      <c r="I34" s="126"/>
      <c r="J34" s="126"/>
      <c r="K34" s="126"/>
      <c r="L34" s="126"/>
      <c r="M34" s="127"/>
      <c r="N34" s="126"/>
      <c r="O34" s="128"/>
      <c r="P34" s="129">
        <f>SUM(P28:P33)</f>
        <v>1769</v>
      </c>
      <c r="Q34" s="129">
        <f>SUM(Q28:Q33)</f>
        <v>1435</v>
      </c>
      <c r="R34" s="128"/>
    </row>
    <row r="35" spans="1:18" ht="12.75">
      <c r="A35" s="43">
        <v>4</v>
      </c>
      <c r="B35" s="43" t="s">
        <v>63</v>
      </c>
      <c r="C35" s="88">
        <v>26</v>
      </c>
      <c r="D35" s="88">
        <v>14.1</v>
      </c>
      <c r="E35" s="88">
        <v>1.8</v>
      </c>
      <c r="F35" s="88" t="s">
        <v>59</v>
      </c>
      <c r="G35" s="88">
        <v>75</v>
      </c>
      <c r="H35" s="88">
        <v>0.75</v>
      </c>
      <c r="I35" s="88" t="s">
        <v>56</v>
      </c>
      <c r="J35" s="88">
        <v>26</v>
      </c>
      <c r="K35" s="88">
        <v>32</v>
      </c>
      <c r="L35" s="88"/>
      <c r="M35" s="121" t="s">
        <v>61</v>
      </c>
      <c r="N35" s="88" t="s">
        <v>62</v>
      </c>
      <c r="O35" s="122">
        <f>P35/E35</f>
        <v>356.1111111111111</v>
      </c>
      <c r="P35" s="123">
        <v>641</v>
      </c>
      <c r="Q35" s="123">
        <v>561</v>
      </c>
      <c r="R35" s="124"/>
    </row>
    <row r="36" spans="1:18" ht="12.75">
      <c r="A36" s="43"/>
      <c r="B36" s="43"/>
      <c r="C36" s="88">
        <v>22</v>
      </c>
      <c r="D36" s="88">
        <v>39.2</v>
      </c>
      <c r="E36" s="88">
        <v>2.2</v>
      </c>
      <c r="F36" s="88" t="s">
        <v>59</v>
      </c>
      <c r="G36" s="88">
        <v>73</v>
      </c>
      <c r="H36" s="88">
        <v>0.6</v>
      </c>
      <c r="I36" s="88">
        <v>1</v>
      </c>
      <c r="J36" s="88">
        <v>25</v>
      </c>
      <c r="K36" s="88">
        <v>32</v>
      </c>
      <c r="L36" s="88"/>
      <c r="M36" s="121" t="s">
        <v>61</v>
      </c>
      <c r="N36" s="88" t="s">
        <v>62</v>
      </c>
      <c r="O36" s="122">
        <f>P36/E36</f>
        <v>260</v>
      </c>
      <c r="P36" s="123">
        <v>572</v>
      </c>
      <c r="Q36" s="123">
        <v>455</v>
      </c>
      <c r="R36" s="124"/>
    </row>
    <row r="37" spans="1:18" ht="12.75">
      <c r="A37" s="125"/>
      <c r="B37" s="42"/>
      <c r="C37" s="88">
        <v>22</v>
      </c>
      <c r="D37" s="88">
        <v>8.6</v>
      </c>
      <c r="E37" s="88">
        <v>2.2</v>
      </c>
      <c r="F37" s="88" t="s">
        <v>59</v>
      </c>
      <c r="G37" s="88">
        <v>74</v>
      </c>
      <c r="H37" s="88">
        <v>0.7</v>
      </c>
      <c r="I37" s="88" t="s">
        <v>56</v>
      </c>
      <c r="J37" s="88">
        <v>26</v>
      </c>
      <c r="K37" s="88">
        <v>28</v>
      </c>
      <c r="L37" s="88"/>
      <c r="M37" s="121" t="s">
        <v>61</v>
      </c>
      <c r="N37" s="88" t="s">
        <v>62</v>
      </c>
      <c r="O37" s="122">
        <f>P37/E37</f>
        <v>248.63636363636363</v>
      </c>
      <c r="P37" s="123">
        <v>547</v>
      </c>
      <c r="Q37" s="123">
        <v>437</v>
      </c>
      <c r="R37" s="124"/>
    </row>
    <row r="38" spans="1:18" ht="12.75">
      <c r="A38" s="125"/>
      <c r="B38" s="42"/>
      <c r="C38" s="88">
        <v>15</v>
      </c>
      <c r="D38" s="88">
        <v>21.2</v>
      </c>
      <c r="E38" s="88">
        <v>2.7</v>
      </c>
      <c r="F38" s="88" t="s">
        <v>84</v>
      </c>
      <c r="G38" s="88">
        <v>79</v>
      </c>
      <c r="H38" s="88">
        <v>0.6</v>
      </c>
      <c r="I38" s="88" t="s">
        <v>56</v>
      </c>
      <c r="J38" s="88">
        <v>28</v>
      </c>
      <c r="K38" s="88">
        <v>36</v>
      </c>
      <c r="L38" s="88"/>
      <c r="M38" s="121" t="s">
        <v>61</v>
      </c>
      <c r="N38" s="88" t="s">
        <v>62</v>
      </c>
      <c r="O38" s="122">
        <f>P38/E38</f>
        <v>368.5185185185185</v>
      </c>
      <c r="P38" s="123">
        <v>995</v>
      </c>
      <c r="Q38" s="123">
        <v>813</v>
      </c>
      <c r="R38" s="124"/>
    </row>
    <row r="39" spans="1:18" ht="12.75">
      <c r="A39" s="125"/>
      <c r="B39" s="42"/>
      <c r="C39" s="88">
        <v>13</v>
      </c>
      <c r="D39" s="88">
        <v>10</v>
      </c>
      <c r="E39" s="88">
        <v>0.5</v>
      </c>
      <c r="F39" s="88" t="s">
        <v>59</v>
      </c>
      <c r="G39" s="88">
        <v>63</v>
      </c>
      <c r="H39" s="88">
        <v>0.5</v>
      </c>
      <c r="I39" s="88" t="s">
        <v>50</v>
      </c>
      <c r="J39" s="88">
        <v>27</v>
      </c>
      <c r="K39" s="88">
        <v>36</v>
      </c>
      <c r="L39" s="88"/>
      <c r="M39" s="121" t="s">
        <v>61</v>
      </c>
      <c r="N39" s="88" t="s">
        <v>62</v>
      </c>
      <c r="O39" s="122">
        <f>P39/E39</f>
        <v>302</v>
      </c>
      <c r="P39" s="123">
        <v>151</v>
      </c>
      <c r="Q39" s="123">
        <v>124</v>
      </c>
      <c r="R39" s="124"/>
    </row>
    <row r="40" spans="1:18" ht="12.75">
      <c r="A40" s="125"/>
      <c r="B40" s="42"/>
      <c r="C40" s="88">
        <v>10</v>
      </c>
      <c r="D40" s="88">
        <v>11</v>
      </c>
      <c r="E40" s="88">
        <v>0.4</v>
      </c>
      <c r="F40" s="88" t="s">
        <v>59</v>
      </c>
      <c r="G40" s="88">
        <v>63</v>
      </c>
      <c r="H40" s="88">
        <v>0.8</v>
      </c>
      <c r="I40" s="88" t="s">
        <v>56</v>
      </c>
      <c r="J40" s="88">
        <v>4</v>
      </c>
      <c r="K40" s="88">
        <v>24</v>
      </c>
      <c r="L40" s="88"/>
      <c r="M40" s="121" t="s">
        <v>61</v>
      </c>
      <c r="N40" s="88" t="s">
        <v>62</v>
      </c>
      <c r="O40" s="122">
        <f>P40/E40</f>
        <v>467.5</v>
      </c>
      <c r="P40" s="123">
        <v>187</v>
      </c>
      <c r="Q40" s="123">
        <v>158</v>
      </c>
      <c r="R40" s="124"/>
    </row>
    <row r="41" spans="1:18" ht="13.5">
      <c r="A41" s="150"/>
      <c r="B41" s="39" t="s">
        <v>53</v>
      </c>
      <c r="C41" s="151"/>
      <c r="D41" s="151"/>
      <c r="E41" s="152">
        <f>SUM(E35:E40)</f>
        <v>9.8</v>
      </c>
      <c r="F41" s="151"/>
      <c r="G41" s="151"/>
      <c r="H41" s="151"/>
      <c r="I41" s="151"/>
      <c r="J41" s="151"/>
      <c r="K41" s="151"/>
      <c r="L41" s="151"/>
      <c r="M41" s="153"/>
      <c r="N41" s="151"/>
      <c r="O41" s="154"/>
      <c r="P41" s="155">
        <f>SUM(P35:P40)</f>
        <v>3093</v>
      </c>
      <c r="Q41" s="155">
        <f>SUM(Q35:Q40)</f>
        <v>2548</v>
      </c>
      <c r="R41" s="154"/>
    </row>
    <row r="42" spans="1:18" ht="16.5">
      <c r="A42" s="130"/>
      <c r="B42" s="45" t="s">
        <v>58</v>
      </c>
      <c r="C42" s="131"/>
      <c r="D42" s="131"/>
      <c r="E42" s="132">
        <f>E20+E27+E34+E41</f>
        <v>45.5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>
        <f>P20+P27+P34+P41</f>
        <v>15644</v>
      </c>
      <c r="Q42" s="133">
        <f>Q20+Q27+Q34+Q41</f>
        <v>12525</v>
      </c>
      <c r="R42" s="134"/>
    </row>
    <row r="43" spans="1:18" ht="12.75">
      <c r="A43" s="9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9"/>
      <c r="P43" s="99"/>
      <c r="Q43" s="99"/>
      <c r="R43" s="99"/>
    </row>
    <row r="44" spans="1:18" ht="15.75">
      <c r="A44" s="99"/>
      <c r="B44" s="1"/>
      <c r="C44" s="1"/>
      <c r="D44" s="1"/>
      <c r="E44" s="2"/>
      <c r="F44" s="2" t="s">
        <v>130</v>
      </c>
      <c r="G44" s="2"/>
      <c r="H44" s="2"/>
      <c r="I44" s="2"/>
      <c r="J44" s="2"/>
      <c r="K44" s="2"/>
      <c r="L44" s="2"/>
      <c r="M44" s="2"/>
      <c r="N44" s="2"/>
      <c r="O44" s="99"/>
      <c r="P44" s="99"/>
      <c r="Q44" s="99"/>
      <c r="R44" s="99"/>
    </row>
    <row r="45" spans="1:18" ht="12.75">
      <c r="A45" s="99"/>
      <c r="B45" s="70" t="s">
        <v>103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 t="s">
        <v>104</v>
      </c>
      <c r="N45" s="1"/>
      <c r="O45" s="99"/>
      <c r="P45" s="99"/>
      <c r="Q45" s="99"/>
      <c r="R45" s="99"/>
    </row>
    <row r="46" spans="1:18" ht="12.75">
      <c r="A46" s="99"/>
      <c r="B46" s="70" t="s">
        <v>105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9"/>
      <c r="P46" s="99"/>
      <c r="Q46" s="99"/>
      <c r="R46" s="99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7479166666666667" right="0.7479166666666667" top="0.2" bottom="0.2" header="0.5118055555555555" footer="0.5118055555555555"/>
  <pageSetup horizontalDpi="300" verticalDpi="300" orientation="landscape" paperSize="9" scale="93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R90"/>
  <sheetViews>
    <sheetView zoomScaleSheetLayoutView="75" workbookViewId="0" topLeftCell="A1">
      <selection activeCell="F38" sqref="F38"/>
    </sheetView>
  </sheetViews>
  <sheetFormatPr defaultColWidth="9.00390625" defaultRowHeight="12.75"/>
  <cols>
    <col min="1" max="1" width="4.625" style="1" customWidth="1"/>
    <col min="2" max="2" width="16.125" style="1" customWidth="1"/>
    <col min="3" max="4" width="5.375" style="1" customWidth="1"/>
    <col min="5" max="5" width="8.875" style="1" customWidth="1"/>
    <col min="6" max="6" width="16.125" style="1" customWidth="1"/>
    <col min="7" max="8" width="6.75390625" style="1" customWidth="1"/>
    <col min="9" max="9" width="7.875" style="1" customWidth="1"/>
    <col min="10" max="10" width="7.375" style="1" customWidth="1"/>
    <col min="11" max="11" width="7.875" style="1" customWidth="1"/>
    <col min="12" max="12" width="9.375" style="1" customWidth="1"/>
    <col min="13" max="13" width="11.625" style="1" customWidth="1"/>
    <col min="14" max="14" width="10.625" style="1" customWidth="1"/>
    <col min="15" max="15" width="8.00390625" style="1" customWidth="1"/>
    <col min="16" max="16" width="9.00390625" style="1" customWidth="1"/>
    <col min="17" max="17" width="8.125" style="1" customWidth="1"/>
    <col min="18" max="18" width="15.37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204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205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5</v>
      </c>
      <c r="D14" s="51">
        <v>44</v>
      </c>
      <c r="E14" s="51">
        <v>1.1</v>
      </c>
      <c r="F14" s="51" t="s">
        <v>59</v>
      </c>
      <c r="G14" s="51">
        <v>45</v>
      </c>
      <c r="H14" s="51">
        <v>0.6</v>
      </c>
      <c r="I14" s="51" t="s">
        <v>56</v>
      </c>
      <c r="J14" s="51">
        <v>18</v>
      </c>
      <c r="K14" s="51">
        <v>18</v>
      </c>
      <c r="L14" s="51"/>
      <c r="M14" s="41" t="s">
        <v>61</v>
      </c>
      <c r="N14" s="41" t="s">
        <v>65</v>
      </c>
      <c r="O14" s="53">
        <f>P14/E14</f>
        <v>5.454545454545454</v>
      </c>
      <c r="P14" s="51">
        <v>6</v>
      </c>
      <c r="Q14" s="51">
        <v>2</v>
      </c>
      <c r="R14" s="43"/>
    </row>
    <row r="15" spans="1:18" ht="11.25" customHeight="1">
      <c r="A15" s="43"/>
      <c r="B15" s="43"/>
      <c r="C15" s="51">
        <v>5</v>
      </c>
      <c r="D15" s="51">
        <v>9</v>
      </c>
      <c r="E15" s="51">
        <v>0.5</v>
      </c>
      <c r="F15" s="38" t="s">
        <v>69</v>
      </c>
      <c r="G15" s="51">
        <v>53</v>
      </c>
      <c r="H15" s="51">
        <v>0.8</v>
      </c>
      <c r="I15" s="51">
        <v>1</v>
      </c>
      <c r="J15" s="51">
        <v>18</v>
      </c>
      <c r="K15" s="51">
        <v>20</v>
      </c>
      <c r="L15" s="51"/>
      <c r="M15" s="41" t="s">
        <v>61</v>
      </c>
      <c r="N15" s="41" t="s">
        <v>65</v>
      </c>
      <c r="O15" s="53">
        <f>P15/E15</f>
        <v>6</v>
      </c>
      <c r="P15" s="51">
        <v>3</v>
      </c>
      <c r="Q15" s="51">
        <v>2</v>
      </c>
      <c r="R15" s="43"/>
    </row>
    <row r="16" spans="1:18" ht="11.25" customHeight="1">
      <c r="A16" s="43"/>
      <c r="B16" s="43"/>
      <c r="C16" s="51">
        <v>5</v>
      </c>
      <c r="D16" s="51">
        <v>39.1</v>
      </c>
      <c r="E16" s="51">
        <v>0.5</v>
      </c>
      <c r="F16" s="38" t="s">
        <v>59</v>
      </c>
      <c r="G16" s="51">
        <v>90</v>
      </c>
      <c r="H16" s="51">
        <v>0.5</v>
      </c>
      <c r="I16" s="51" t="s">
        <v>56</v>
      </c>
      <c r="J16" s="51">
        <v>29</v>
      </c>
      <c r="K16" s="51">
        <v>32</v>
      </c>
      <c r="L16" s="51"/>
      <c r="M16" s="41" t="s">
        <v>61</v>
      </c>
      <c r="N16" s="41" t="s">
        <v>65</v>
      </c>
      <c r="O16" s="53">
        <f>P16/E16</f>
        <v>6</v>
      </c>
      <c r="P16" s="51">
        <v>3</v>
      </c>
      <c r="Q16" s="51">
        <v>2</v>
      </c>
      <c r="R16" s="43"/>
    </row>
    <row r="17" spans="1:18" ht="11.25" customHeight="1">
      <c r="A17" s="43"/>
      <c r="B17" s="43"/>
      <c r="C17" s="51">
        <v>5</v>
      </c>
      <c r="D17" s="51">
        <v>39.2</v>
      </c>
      <c r="E17" s="51">
        <v>1</v>
      </c>
      <c r="F17" s="38" t="s">
        <v>59</v>
      </c>
      <c r="G17" s="51">
        <v>90</v>
      </c>
      <c r="H17" s="51">
        <v>0.5</v>
      </c>
      <c r="I17" s="51" t="s">
        <v>56</v>
      </c>
      <c r="J17" s="51">
        <v>29</v>
      </c>
      <c r="K17" s="51">
        <v>32</v>
      </c>
      <c r="L17" s="51"/>
      <c r="M17" s="41" t="s">
        <v>61</v>
      </c>
      <c r="N17" s="41" t="s">
        <v>65</v>
      </c>
      <c r="O17" s="53">
        <f>P17/E17</f>
        <v>5</v>
      </c>
      <c r="P17" s="51">
        <v>5</v>
      </c>
      <c r="Q17" s="51">
        <v>4</v>
      </c>
      <c r="R17" s="43"/>
    </row>
    <row r="18" spans="1:18" ht="11.25" customHeight="1">
      <c r="A18" s="43"/>
      <c r="B18" s="43"/>
      <c r="C18" s="51">
        <v>18</v>
      </c>
      <c r="D18" s="51">
        <v>6</v>
      </c>
      <c r="E18" s="51">
        <v>1.2</v>
      </c>
      <c r="F18" s="51" t="s">
        <v>70</v>
      </c>
      <c r="G18" s="51">
        <v>64</v>
      </c>
      <c r="H18" s="51">
        <v>0.7</v>
      </c>
      <c r="I18" s="51" t="s">
        <v>56</v>
      </c>
      <c r="J18" s="51">
        <v>24</v>
      </c>
      <c r="K18" s="51">
        <v>28</v>
      </c>
      <c r="L18" s="51"/>
      <c r="M18" s="36" t="s">
        <v>146</v>
      </c>
      <c r="N18" s="41" t="s">
        <v>65</v>
      </c>
      <c r="O18" s="53">
        <f>P18/E18</f>
        <v>5</v>
      </c>
      <c r="P18" s="51">
        <v>6</v>
      </c>
      <c r="Q18" s="51">
        <v>2</v>
      </c>
      <c r="R18" s="43"/>
    </row>
    <row r="19" spans="1:18" ht="11.25" customHeight="1">
      <c r="A19" s="43"/>
      <c r="B19" s="43"/>
      <c r="C19" s="51">
        <v>18</v>
      </c>
      <c r="D19" s="51">
        <v>10</v>
      </c>
      <c r="E19" s="51">
        <v>2</v>
      </c>
      <c r="F19" s="51" t="s">
        <v>72</v>
      </c>
      <c r="G19" s="51">
        <v>69</v>
      </c>
      <c r="H19" s="51">
        <v>0.6</v>
      </c>
      <c r="I19" s="51" t="s">
        <v>56</v>
      </c>
      <c r="J19" s="51">
        <v>27</v>
      </c>
      <c r="K19" s="51">
        <v>28</v>
      </c>
      <c r="L19" s="51"/>
      <c r="M19" s="36" t="s">
        <v>146</v>
      </c>
      <c r="N19" s="41" t="s">
        <v>65</v>
      </c>
      <c r="O19" s="53">
        <f>P19/E19</f>
        <v>5</v>
      </c>
      <c r="P19" s="51">
        <v>10</v>
      </c>
      <c r="Q19" s="51">
        <v>3</v>
      </c>
      <c r="R19" s="43"/>
    </row>
    <row r="20" spans="1:18" ht="11.25" customHeight="1">
      <c r="A20" s="43"/>
      <c r="B20" s="43"/>
      <c r="C20" s="51">
        <v>18</v>
      </c>
      <c r="D20" s="51">
        <v>4</v>
      </c>
      <c r="E20" s="51">
        <v>0.4</v>
      </c>
      <c r="F20" s="51" t="s">
        <v>71</v>
      </c>
      <c r="G20" s="51">
        <v>57</v>
      </c>
      <c r="H20" s="51">
        <v>0.75</v>
      </c>
      <c r="I20" s="51">
        <v>1</v>
      </c>
      <c r="J20" s="51">
        <v>21</v>
      </c>
      <c r="K20" s="51">
        <v>22</v>
      </c>
      <c r="L20" s="51"/>
      <c r="M20" s="36" t="s">
        <v>146</v>
      </c>
      <c r="N20" s="41" t="s">
        <v>65</v>
      </c>
      <c r="O20" s="53">
        <f>P20/E20</f>
        <v>7.5</v>
      </c>
      <c r="P20" s="51">
        <v>3</v>
      </c>
      <c r="Q20" s="51">
        <v>2</v>
      </c>
      <c r="R20" s="43"/>
    </row>
    <row r="21" spans="1:18" ht="12" customHeight="1">
      <c r="A21" s="43"/>
      <c r="B21" s="39" t="s">
        <v>53</v>
      </c>
      <c r="C21" s="51"/>
      <c r="D21" s="51"/>
      <c r="E21" s="43">
        <f>SUM(E14:E20)</f>
        <v>6.700000000000001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3">
        <f>SUM(P14:P20)</f>
        <v>36</v>
      </c>
      <c r="Q21" s="43">
        <f>SUM(Q14:Q20)</f>
        <v>17</v>
      </c>
      <c r="R21" s="43"/>
    </row>
    <row r="22" spans="1:18" ht="11.25" customHeight="1">
      <c r="A22" s="43">
        <v>2</v>
      </c>
      <c r="B22" s="43" t="s">
        <v>48</v>
      </c>
      <c r="C22" s="51">
        <v>25</v>
      </c>
      <c r="D22" s="51">
        <v>13</v>
      </c>
      <c r="E22" s="51">
        <v>1</v>
      </c>
      <c r="F22" s="51" t="s">
        <v>59</v>
      </c>
      <c r="G22" s="51">
        <v>79</v>
      </c>
      <c r="H22" s="51">
        <v>0.75</v>
      </c>
      <c r="I22" s="51" t="s">
        <v>56</v>
      </c>
      <c r="J22" s="51">
        <v>27</v>
      </c>
      <c r="K22" s="51">
        <v>32</v>
      </c>
      <c r="L22" s="51"/>
      <c r="M22" s="36" t="s">
        <v>61</v>
      </c>
      <c r="N22" s="41" t="s">
        <v>65</v>
      </c>
      <c r="O22" s="53">
        <f>P22/E22</f>
        <v>5</v>
      </c>
      <c r="P22" s="51">
        <v>5</v>
      </c>
      <c r="Q22" s="51">
        <v>3</v>
      </c>
      <c r="R22" s="43"/>
    </row>
    <row r="23" spans="1:18" ht="11.25" customHeight="1">
      <c r="A23" s="43"/>
      <c r="B23" s="43"/>
      <c r="C23" s="51">
        <v>31</v>
      </c>
      <c r="D23" s="51">
        <v>13</v>
      </c>
      <c r="E23" s="51">
        <v>1</v>
      </c>
      <c r="F23" s="51" t="s">
        <v>59</v>
      </c>
      <c r="G23" s="51">
        <v>56</v>
      </c>
      <c r="H23" s="51">
        <v>0.6</v>
      </c>
      <c r="I23" s="51">
        <v>1</v>
      </c>
      <c r="J23" s="51">
        <v>20</v>
      </c>
      <c r="K23" s="51">
        <v>20</v>
      </c>
      <c r="L23" s="51"/>
      <c r="M23" s="36" t="s">
        <v>61</v>
      </c>
      <c r="N23" s="41" t="s">
        <v>65</v>
      </c>
      <c r="O23" s="53">
        <f>P23/E23</f>
        <v>5</v>
      </c>
      <c r="P23" s="51">
        <v>5</v>
      </c>
      <c r="Q23" s="51">
        <v>3</v>
      </c>
      <c r="R23" s="43"/>
    </row>
    <row r="24" spans="1:18" ht="11.25" customHeight="1">
      <c r="A24" s="43"/>
      <c r="B24" s="43"/>
      <c r="C24" s="51">
        <v>34</v>
      </c>
      <c r="D24" s="51">
        <v>6</v>
      </c>
      <c r="E24" s="51">
        <v>1.2</v>
      </c>
      <c r="F24" s="51" t="s">
        <v>59</v>
      </c>
      <c r="G24" s="51">
        <v>56</v>
      </c>
      <c r="H24" s="51">
        <v>0.6</v>
      </c>
      <c r="I24" s="51">
        <v>1</v>
      </c>
      <c r="J24" s="51">
        <v>21</v>
      </c>
      <c r="K24" s="51">
        <v>20</v>
      </c>
      <c r="L24" s="51"/>
      <c r="M24" s="36" t="s">
        <v>61</v>
      </c>
      <c r="N24" s="41" t="s">
        <v>65</v>
      </c>
      <c r="O24" s="53">
        <f>P24/E24</f>
        <v>5</v>
      </c>
      <c r="P24" s="51">
        <v>6</v>
      </c>
      <c r="Q24" s="51">
        <v>4</v>
      </c>
      <c r="R24" s="43"/>
    </row>
    <row r="25" spans="1:18" ht="11.25" customHeight="1">
      <c r="A25" s="43"/>
      <c r="B25" s="43"/>
      <c r="C25" s="51">
        <v>34</v>
      </c>
      <c r="D25" s="51">
        <v>7</v>
      </c>
      <c r="E25" s="51">
        <v>0.6</v>
      </c>
      <c r="F25" s="51" t="s">
        <v>59</v>
      </c>
      <c r="G25" s="51">
        <v>59</v>
      </c>
      <c r="H25" s="51">
        <v>0.7</v>
      </c>
      <c r="I25" s="51">
        <v>1</v>
      </c>
      <c r="J25" s="51">
        <v>21</v>
      </c>
      <c r="K25" s="51">
        <v>20</v>
      </c>
      <c r="L25" s="51"/>
      <c r="M25" s="36" t="s">
        <v>61</v>
      </c>
      <c r="N25" s="41" t="s">
        <v>65</v>
      </c>
      <c r="O25" s="53">
        <f>P25/E25</f>
        <v>5</v>
      </c>
      <c r="P25" s="51">
        <v>3</v>
      </c>
      <c r="Q25" s="51">
        <v>2</v>
      </c>
      <c r="R25" s="43"/>
    </row>
    <row r="26" spans="1:18" ht="11.25" customHeight="1">
      <c r="A26" s="43"/>
      <c r="B26" s="43"/>
      <c r="C26" s="51">
        <v>34</v>
      </c>
      <c r="D26" s="51">
        <v>11</v>
      </c>
      <c r="E26" s="51">
        <v>1</v>
      </c>
      <c r="F26" s="51" t="s">
        <v>233</v>
      </c>
      <c r="G26" s="51">
        <v>36</v>
      </c>
      <c r="H26" s="51">
        <v>0.9</v>
      </c>
      <c r="I26" s="51">
        <v>2</v>
      </c>
      <c r="J26" s="51">
        <v>12</v>
      </c>
      <c r="K26" s="51">
        <v>12</v>
      </c>
      <c r="L26" s="51"/>
      <c r="M26" s="36" t="s">
        <v>61</v>
      </c>
      <c r="N26" s="41" t="s">
        <v>65</v>
      </c>
      <c r="O26" s="53">
        <f>P26/E26</f>
        <v>5</v>
      </c>
      <c r="P26" s="51">
        <v>5</v>
      </c>
      <c r="Q26" s="51">
        <v>3</v>
      </c>
      <c r="R26" s="43"/>
    </row>
    <row r="27" spans="1:18" ht="11.25" customHeight="1">
      <c r="A27" s="43"/>
      <c r="B27" s="43"/>
      <c r="C27" s="51">
        <v>34</v>
      </c>
      <c r="D27" s="51">
        <v>12</v>
      </c>
      <c r="E27" s="51">
        <v>1.7</v>
      </c>
      <c r="F27" s="51" t="s">
        <v>93</v>
      </c>
      <c r="G27" s="51">
        <v>47</v>
      </c>
      <c r="H27" s="51">
        <v>0.9</v>
      </c>
      <c r="I27" s="51">
        <v>1</v>
      </c>
      <c r="J27" s="51">
        <v>18</v>
      </c>
      <c r="K27" s="51">
        <v>16</v>
      </c>
      <c r="L27" s="51"/>
      <c r="M27" s="36" t="s">
        <v>61</v>
      </c>
      <c r="N27" s="41" t="s">
        <v>65</v>
      </c>
      <c r="O27" s="53">
        <f>P27/E27</f>
        <v>5.294117647058823</v>
      </c>
      <c r="P27" s="51">
        <v>9</v>
      </c>
      <c r="Q27" s="51">
        <v>5</v>
      </c>
      <c r="R27" s="43"/>
    </row>
    <row r="28" spans="1:18" ht="11.25" customHeight="1">
      <c r="A28" s="43"/>
      <c r="B28" s="43"/>
      <c r="C28" s="51">
        <v>34</v>
      </c>
      <c r="D28" s="51">
        <v>15</v>
      </c>
      <c r="E28" s="51">
        <v>1.6</v>
      </c>
      <c r="F28" s="51" t="s">
        <v>49</v>
      </c>
      <c r="G28" s="51">
        <v>56</v>
      </c>
      <c r="H28" s="51">
        <v>0.6</v>
      </c>
      <c r="I28" s="51" t="s">
        <v>50</v>
      </c>
      <c r="J28" s="51">
        <v>25</v>
      </c>
      <c r="K28" s="51">
        <v>24</v>
      </c>
      <c r="L28" s="51"/>
      <c r="M28" s="36" t="s">
        <v>61</v>
      </c>
      <c r="N28" s="41" t="s">
        <v>65</v>
      </c>
      <c r="O28" s="53">
        <f>P28/E28</f>
        <v>5</v>
      </c>
      <c r="P28" s="51">
        <v>8</v>
      </c>
      <c r="Q28" s="51">
        <v>5</v>
      </c>
      <c r="R28" s="43"/>
    </row>
    <row r="29" spans="1:18" ht="11.25" customHeight="1">
      <c r="A29" s="43"/>
      <c r="B29" s="43"/>
      <c r="C29" s="51">
        <v>34</v>
      </c>
      <c r="D29" s="51">
        <v>17</v>
      </c>
      <c r="E29" s="51">
        <v>1</v>
      </c>
      <c r="F29" s="51" t="s">
        <v>95</v>
      </c>
      <c r="G29" s="51">
        <v>79</v>
      </c>
      <c r="H29" s="51">
        <v>0.6</v>
      </c>
      <c r="I29" s="51" t="s">
        <v>234</v>
      </c>
      <c r="J29" s="51">
        <v>31</v>
      </c>
      <c r="K29" s="51">
        <v>34</v>
      </c>
      <c r="L29" s="51"/>
      <c r="M29" s="36" t="s">
        <v>61</v>
      </c>
      <c r="N29" s="41" t="s">
        <v>65</v>
      </c>
      <c r="O29" s="53">
        <f>P29/E29</f>
        <v>5</v>
      </c>
      <c r="P29" s="51">
        <v>5</v>
      </c>
      <c r="Q29" s="51">
        <v>3</v>
      </c>
      <c r="R29" s="43"/>
    </row>
    <row r="30" spans="1:18" ht="11.25" customHeight="1">
      <c r="A30" s="43"/>
      <c r="B30" s="43"/>
      <c r="C30" s="51">
        <v>34</v>
      </c>
      <c r="D30" s="51">
        <v>23</v>
      </c>
      <c r="E30" s="51">
        <v>2</v>
      </c>
      <c r="F30" s="51" t="s">
        <v>59</v>
      </c>
      <c r="G30" s="51">
        <v>58</v>
      </c>
      <c r="H30" s="51">
        <v>0.85</v>
      </c>
      <c r="I30" s="51" t="s">
        <v>50</v>
      </c>
      <c r="J30" s="51">
        <v>27</v>
      </c>
      <c r="K30" s="51">
        <v>26</v>
      </c>
      <c r="L30" s="51"/>
      <c r="M30" s="36" t="s">
        <v>61</v>
      </c>
      <c r="N30" s="41" t="s">
        <v>65</v>
      </c>
      <c r="O30" s="53">
        <f>P30/E30</f>
        <v>5</v>
      </c>
      <c r="P30" s="51">
        <v>10</v>
      </c>
      <c r="Q30" s="51">
        <v>6</v>
      </c>
      <c r="R30" s="43"/>
    </row>
    <row r="31" spans="1:18" ht="11.25" customHeight="1">
      <c r="A31" s="43"/>
      <c r="B31" s="43"/>
      <c r="C31" s="51">
        <v>35</v>
      </c>
      <c r="D31" s="51">
        <v>1</v>
      </c>
      <c r="E31" s="51">
        <v>1.2</v>
      </c>
      <c r="F31" s="51" t="s">
        <v>59</v>
      </c>
      <c r="G31" s="51">
        <v>109</v>
      </c>
      <c r="H31" s="51">
        <v>0.4</v>
      </c>
      <c r="I31" s="51">
        <v>1</v>
      </c>
      <c r="J31" s="51">
        <v>30</v>
      </c>
      <c r="K31" s="51">
        <v>36</v>
      </c>
      <c r="L31" s="51"/>
      <c r="M31" s="36" t="s">
        <v>61</v>
      </c>
      <c r="N31" s="41" t="s">
        <v>65</v>
      </c>
      <c r="O31" s="53">
        <f>P31/E31</f>
        <v>5</v>
      </c>
      <c r="P31" s="51">
        <v>6</v>
      </c>
      <c r="Q31" s="51">
        <v>4</v>
      </c>
      <c r="R31" s="43"/>
    </row>
    <row r="32" spans="1:18" ht="11.25" customHeight="1">
      <c r="A32" s="43"/>
      <c r="B32" s="43"/>
      <c r="C32" s="51">
        <v>35</v>
      </c>
      <c r="D32" s="51">
        <v>4</v>
      </c>
      <c r="E32" s="51">
        <v>2</v>
      </c>
      <c r="F32" s="51" t="s">
        <v>150</v>
      </c>
      <c r="G32" s="51">
        <v>45</v>
      </c>
      <c r="H32" s="51">
        <v>0.8</v>
      </c>
      <c r="I32" s="51">
        <v>1</v>
      </c>
      <c r="J32" s="51">
        <v>16</v>
      </c>
      <c r="K32" s="51">
        <v>20</v>
      </c>
      <c r="L32" s="51"/>
      <c r="M32" s="36" t="s">
        <v>61</v>
      </c>
      <c r="N32" s="41" t="s">
        <v>65</v>
      </c>
      <c r="O32" s="53">
        <f>P32/E32</f>
        <v>5</v>
      </c>
      <c r="P32" s="51">
        <v>10</v>
      </c>
      <c r="Q32" s="51">
        <v>6</v>
      </c>
      <c r="R32" s="43"/>
    </row>
    <row r="33" spans="1:18" ht="11.25" customHeight="1">
      <c r="A33" s="43"/>
      <c r="B33" s="43"/>
      <c r="C33" s="51">
        <v>35</v>
      </c>
      <c r="D33" s="51">
        <v>10</v>
      </c>
      <c r="E33" s="51">
        <v>2.8</v>
      </c>
      <c r="F33" s="51" t="s">
        <v>59</v>
      </c>
      <c r="G33" s="51">
        <v>57</v>
      </c>
      <c r="H33" s="51">
        <v>0.8</v>
      </c>
      <c r="I33" s="51" t="s">
        <v>56</v>
      </c>
      <c r="J33" s="51">
        <v>24</v>
      </c>
      <c r="K33" s="51">
        <v>28</v>
      </c>
      <c r="L33" s="51"/>
      <c r="M33" s="36" t="s">
        <v>61</v>
      </c>
      <c r="N33" s="41" t="s">
        <v>65</v>
      </c>
      <c r="O33" s="53">
        <f>P33/E33</f>
        <v>5</v>
      </c>
      <c r="P33" s="51">
        <v>14</v>
      </c>
      <c r="Q33" s="51">
        <v>8</v>
      </c>
      <c r="R33" s="43"/>
    </row>
    <row r="34" spans="1:18" ht="11.25" customHeight="1">
      <c r="A34" s="43"/>
      <c r="B34" s="43"/>
      <c r="C34" s="51">
        <v>36</v>
      </c>
      <c r="D34" s="51">
        <v>28</v>
      </c>
      <c r="E34" s="51">
        <v>1</v>
      </c>
      <c r="F34" s="51" t="s">
        <v>59</v>
      </c>
      <c r="G34" s="51">
        <v>69</v>
      </c>
      <c r="H34" s="51">
        <v>0.8</v>
      </c>
      <c r="I34" s="51" t="s">
        <v>56</v>
      </c>
      <c r="J34" s="51">
        <v>27</v>
      </c>
      <c r="K34" s="51">
        <v>32</v>
      </c>
      <c r="L34" s="51"/>
      <c r="M34" s="36" t="s">
        <v>61</v>
      </c>
      <c r="N34" s="41" t="s">
        <v>65</v>
      </c>
      <c r="O34" s="53">
        <f>P34/E34</f>
        <v>5</v>
      </c>
      <c r="P34" s="51">
        <v>5</v>
      </c>
      <c r="Q34" s="51">
        <v>3</v>
      </c>
      <c r="R34" s="43"/>
    </row>
    <row r="35" spans="1:18" ht="11.25" customHeight="1">
      <c r="A35" s="43"/>
      <c r="B35" s="43"/>
      <c r="C35" s="51">
        <v>37</v>
      </c>
      <c r="D35" s="51">
        <v>3</v>
      </c>
      <c r="E35" s="51">
        <v>2</v>
      </c>
      <c r="F35" s="51" t="s">
        <v>84</v>
      </c>
      <c r="G35" s="51">
        <v>69</v>
      </c>
      <c r="H35" s="51">
        <v>0.6</v>
      </c>
      <c r="I35" s="51">
        <v>1</v>
      </c>
      <c r="J35" s="51">
        <v>24</v>
      </c>
      <c r="K35" s="51">
        <v>28</v>
      </c>
      <c r="L35" s="51"/>
      <c r="M35" s="36" t="s">
        <v>61</v>
      </c>
      <c r="N35" s="41" t="s">
        <v>65</v>
      </c>
      <c r="O35" s="53">
        <f>P35/E35</f>
        <v>5</v>
      </c>
      <c r="P35" s="51">
        <v>10</v>
      </c>
      <c r="Q35" s="51">
        <v>6</v>
      </c>
      <c r="R35" s="43"/>
    </row>
    <row r="36" spans="1:18" ht="11.25" customHeight="1">
      <c r="A36" s="43"/>
      <c r="B36" s="43"/>
      <c r="C36" s="51">
        <v>32</v>
      </c>
      <c r="D36" s="51">
        <v>13</v>
      </c>
      <c r="E36" s="51">
        <v>2</v>
      </c>
      <c r="F36" s="51" t="s">
        <v>138</v>
      </c>
      <c r="G36" s="51">
        <v>68</v>
      </c>
      <c r="H36" s="51">
        <v>0.5</v>
      </c>
      <c r="I36" s="51" t="s">
        <v>56</v>
      </c>
      <c r="J36" s="51">
        <v>25</v>
      </c>
      <c r="K36" s="51">
        <v>28</v>
      </c>
      <c r="L36" s="51"/>
      <c r="M36" s="36" t="s">
        <v>61</v>
      </c>
      <c r="N36" s="41" t="s">
        <v>65</v>
      </c>
      <c r="O36" s="53">
        <f>P36/E36</f>
        <v>5</v>
      </c>
      <c r="P36" s="51">
        <v>10</v>
      </c>
      <c r="Q36" s="51">
        <v>6</v>
      </c>
      <c r="R36" s="43"/>
    </row>
    <row r="37" spans="1:18" ht="11.25" customHeight="1">
      <c r="A37" s="43"/>
      <c r="B37" s="43"/>
      <c r="C37" s="51">
        <v>36</v>
      </c>
      <c r="D37" s="51">
        <v>33</v>
      </c>
      <c r="E37" s="51">
        <v>1</v>
      </c>
      <c r="F37" s="51" t="s">
        <v>59</v>
      </c>
      <c r="G37" s="51">
        <v>56</v>
      </c>
      <c r="H37" s="51">
        <v>0.75</v>
      </c>
      <c r="I37" s="51" t="s">
        <v>56</v>
      </c>
      <c r="J37" s="51">
        <v>22</v>
      </c>
      <c r="K37" s="51">
        <v>24</v>
      </c>
      <c r="L37" s="51"/>
      <c r="M37" s="36" t="s">
        <v>61</v>
      </c>
      <c r="N37" s="41" t="s">
        <v>65</v>
      </c>
      <c r="O37" s="53">
        <f>P37/E37</f>
        <v>5</v>
      </c>
      <c r="P37" s="51">
        <v>5</v>
      </c>
      <c r="Q37" s="51">
        <v>3</v>
      </c>
      <c r="R37" s="43"/>
    </row>
    <row r="38" spans="1:18" ht="11.25" customHeight="1">
      <c r="A38" s="43"/>
      <c r="B38" s="43"/>
      <c r="C38" s="51">
        <v>38</v>
      </c>
      <c r="D38" s="51">
        <v>3</v>
      </c>
      <c r="E38" s="51">
        <v>1</v>
      </c>
      <c r="F38" s="51" t="s">
        <v>85</v>
      </c>
      <c r="G38" s="51">
        <v>44</v>
      </c>
      <c r="H38" s="51">
        <v>0.9</v>
      </c>
      <c r="I38" s="51">
        <v>3</v>
      </c>
      <c r="J38" s="51">
        <v>12</v>
      </c>
      <c r="K38" s="51">
        <v>12</v>
      </c>
      <c r="L38" s="51"/>
      <c r="M38" s="36" t="s">
        <v>61</v>
      </c>
      <c r="N38" s="41" t="s">
        <v>65</v>
      </c>
      <c r="O38" s="53">
        <f>P38/E38</f>
        <v>5</v>
      </c>
      <c r="P38" s="51">
        <v>5</v>
      </c>
      <c r="Q38" s="51">
        <v>3</v>
      </c>
      <c r="R38" s="43"/>
    </row>
    <row r="39" spans="1:18" ht="11.25" customHeight="1">
      <c r="A39" s="43"/>
      <c r="B39" s="43"/>
      <c r="C39" s="51">
        <v>43</v>
      </c>
      <c r="D39" s="51">
        <v>12</v>
      </c>
      <c r="E39" s="51">
        <v>1</v>
      </c>
      <c r="F39" s="51" t="s">
        <v>59</v>
      </c>
      <c r="G39" s="51">
        <v>54</v>
      </c>
      <c r="H39" s="51">
        <v>0.8</v>
      </c>
      <c r="I39" s="51" t="s">
        <v>56</v>
      </c>
      <c r="J39" s="51">
        <v>23</v>
      </c>
      <c r="K39" s="51">
        <v>28</v>
      </c>
      <c r="L39" s="51"/>
      <c r="M39" s="36" t="s">
        <v>61</v>
      </c>
      <c r="N39" s="41" t="s">
        <v>65</v>
      </c>
      <c r="O39" s="53">
        <f>P39/E39</f>
        <v>5</v>
      </c>
      <c r="P39" s="51">
        <v>5</v>
      </c>
      <c r="Q39" s="51">
        <v>3</v>
      </c>
      <c r="R39" s="43"/>
    </row>
    <row r="40" spans="1:18" ht="11.25" customHeight="1">
      <c r="A40" s="43"/>
      <c r="B40" s="43"/>
      <c r="C40" s="51">
        <v>44</v>
      </c>
      <c r="D40" s="51">
        <v>22</v>
      </c>
      <c r="E40" s="51">
        <v>1</v>
      </c>
      <c r="F40" s="51" t="s">
        <v>59</v>
      </c>
      <c r="G40" s="51">
        <v>60</v>
      </c>
      <c r="H40" s="51">
        <v>0.65</v>
      </c>
      <c r="I40" s="51">
        <v>1</v>
      </c>
      <c r="J40" s="51">
        <v>20</v>
      </c>
      <c r="K40" s="51">
        <v>24</v>
      </c>
      <c r="L40" s="51"/>
      <c r="M40" s="36" t="s">
        <v>61</v>
      </c>
      <c r="N40" s="41" t="s">
        <v>65</v>
      </c>
      <c r="O40" s="53">
        <f>P40/E40</f>
        <v>5</v>
      </c>
      <c r="P40" s="51">
        <v>5</v>
      </c>
      <c r="Q40" s="51">
        <v>3</v>
      </c>
      <c r="R40" s="43"/>
    </row>
    <row r="41" spans="1:18" ht="11.25" customHeight="1">
      <c r="A41" s="43"/>
      <c r="B41" s="43"/>
      <c r="C41" s="51">
        <v>38</v>
      </c>
      <c r="D41" s="51">
        <v>6</v>
      </c>
      <c r="E41" s="51">
        <v>1</v>
      </c>
      <c r="F41" s="51" t="s">
        <v>187</v>
      </c>
      <c r="G41" s="51">
        <v>37</v>
      </c>
      <c r="H41" s="51">
        <v>0.75</v>
      </c>
      <c r="I41" s="51">
        <v>2</v>
      </c>
      <c r="J41" s="51">
        <v>13</v>
      </c>
      <c r="K41" s="51">
        <v>16</v>
      </c>
      <c r="L41" s="51"/>
      <c r="M41" s="36" t="s">
        <v>61</v>
      </c>
      <c r="N41" s="41" t="s">
        <v>65</v>
      </c>
      <c r="O41" s="53">
        <f>P41/E41</f>
        <v>5</v>
      </c>
      <c r="P41" s="51">
        <v>5</v>
      </c>
      <c r="Q41" s="51">
        <v>3</v>
      </c>
      <c r="R41" s="43"/>
    </row>
    <row r="42" spans="1:18" ht="11.25" customHeight="1">
      <c r="A42" s="43"/>
      <c r="B42" s="39" t="s">
        <v>53</v>
      </c>
      <c r="C42" s="43"/>
      <c r="D42" s="43"/>
      <c r="E42" s="43">
        <f>SUM(E22:E41)</f>
        <v>27.099999999999998</v>
      </c>
      <c r="F42" s="43"/>
      <c r="G42" s="43"/>
      <c r="H42" s="43"/>
      <c r="I42" s="43"/>
      <c r="J42" s="43"/>
      <c r="K42" s="43"/>
      <c r="L42" s="43"/>
      <c r="M42" s="50"/>
      <c r="N42" s="50"/>
      <c r="O42" s="43"/>
      <c r="P42" s="43">
        <f>SUM(P22:P41)</f>
        <v>136</v>
      </c>
      <c r="Q42" s="43">
        <f>SUM(Q22:Q41)</f>
        <v>82</v>
      </c>
      <c r="R42" s="43"/>
    </row>
    <row r="43" spans="1:18" ht="11.25" customHeight="1">
      <c r="A43" s="43">
        <v>3</v>
      </c>
      <c r="B43" s="43" t="s">
        <v>63</v>
      </c>
      <c r="C43" s="51">
        <v>19</v>
      </c>
      <c r="D43" s="51">
        <v>19</v>
      </c>
      <c r="E43" s="51">
        <v>1.6</v>
      </c>
      <c r="F43" s="51" t="s">
        <v>59</v>
      </c>
      <c r="G43" s="51">
        <v>56</v>
      </c>
      <c r="H43" s="51">
        <v>0.7</v>
      </c>
      <c r="I43" s="51" t="s">
        <v>56</v>
      </c>
      <c r="J43" s="51">
        <v>23</v>
      </c>
      <c r="K43" s="51">
        <v>24</v>
      </c>
      <c r="L43" s="51"/>
      <c r="M43" s="36" t="s">
        <v>61</v>
      </c>
      <c r="N43" s="41" t="s">
        <v>65</v>
      </c>
      <c r="O43" s="53">
        <f>P43/E43</f>
        <v>4.375</v>
      </c>
      <c r="P43" s="51">
        <v>7</v>
      </c>
      <c r="Q43" s="51">
        <v>3</v>
      </c>
      <c r="R43" s="51"/>
    </row>
    <row r="44" spans="1:18" ht="11.25" customHeight="1">
      <c r="A44" s="43"/>
      <c r="B44" s="43"/>
      <c r="C44" s="51">
        <v>19</v>
      </c>
      <c r="D44" s="51">
        <v>24</v>
      </c>
      <c r="E44" s="51">
        <v>3.5</v>
      </c>
      <c r="F44" s="51" t="s">
        <v>59</v>
      </c>
      <c r="G44" s="51">
        <v>49</v>
      </c>
      <c r="H44" s="51">
        <v>0.8</v>
      </c>
      <c r="I44" s="51" t="s">
        <v>56</v>
      </c>
      <c r="J44" s="51">
        <v>20</v>
      </c>
      <c r="K44" s="51">
        <v>24</v>
      </c>
      <c r="L44" s="51"/>
      <c r="M44" s="36" t="s">
        <v>61</v>
      </c>
      <c r="N44" s="41" t="s">
        <v>65</v>
      </c>
      <c r="O44" s="53">
        <f>P44/E44</f>
        <v>4.571428571428571</v>
      </c>
      <c r="P44" s="51">
        <v>16</v>
      </c>
      <c r="Q44" s="51">
        <v>10</v>
      </c>
      <c r="R44" s="51"/>
    </row>
    <row r="45" spans="1:18" ht="11.25" customHeight="1">
      <c r="A45" s="43"/>
      <c r="B45" s="39" t="s">
        <v>53</v>
      </c>
      <c r="C45" s="43"/>
      <c r="D45" s="43"/>
      <c r="E45" s="43">
        <f>SUM(E43:E44)</f>
        <v>5.1</v>
      </c>
      <c r="F45" s="43"/>
      <c r="G45" s="43"/>
      <c r="H45" s="43"/>
      <c r="I45" s="43"/>
      <c r="J45" s="43"/>
      <c r="K45" s="43"/>
      <c r="L45" s="43"/>
      <c r="M45" s="50"/>
      <c r="N45" s="156"/>
      <c r="O45" s="43"/>
      <c r="P45" s="43">
        <f>SUM(P43:P44)</f>
        <v>23</v>
      </c>
      <c r="Q45" s="43">
        <f>SUM(Q43:Q44)</f>
        <v>13</v>
      </c>
      <c r="R45" s="43"/>
    </row>
    <row r="46" spans="1:18" ht="11.25" customHeight="1">
      <c r="A46" s="43">
        <v>4</v>
      </c>
      <c r="B46" s="43" t="s">
        <v>73</v>
      </c>
      <c r="C46" s="51">
        <v>10</v>
      </c>
      <c r="D46" s="51">
        <v>21</v>
      </c>
      <c r="E46" s="51">
        <v>3.4</v>
      </c>
      <c r="F46" s="51" t="s">
        <v>59</v>
      </c>
      <c r="G46" s="51">
        <v>52</v>
      </c>
      <c r="H46" s="51">
        <v>0.6</v>
      </c>
      <c r="I46" s="51">
        <v>1</v>
      </c>
      <c r="J46" s="51">
        <v>20</v>
      </c>
      <c r="K46" s="51">
        <v>24</v>
      </c>
      <c r="L46" s="51"/>
      <c r="M46" s="36" t="s">
        <v>235</v>
      </c>
      <c r="N46" s="41" t="s">
        <v>65</v>
      </c>
      <c r="O46" s="53">
        <f>P46/E46</f>
        <v>5.294117647058823</v>
      </c>
      <c r="P46" s="51">
        <v>18</v>
      </c>
      <c r="Q46" s="51">
        <v>10</v>
      </c>
      <c r="R46" s="43"/>
    </row>
    <row r="47" spans="1:18" ht="11.25" customHeight="1">
      <c r="A47" s="43"/>
      <c r="B47" s="43"/>
      <c r="C47" s="51">
        <v>11</v>
      </c>
      <c r="D47" s="51">
        <v>19</v>
      </c>
      <c r="E47" s="51">
        <v>9.9</v>
      </c>
      <c r="F47" s="51" t="s">
        <v>59</v>
      </c>
      <c r="G47" s="51">
        <v>52</v>
      </c>
      <c r="H47" s="51">
        <v>0.8</v>
      </c>
      <c r="I47" s="51">
        <v>1</v>
      </c>
      <c r="J47" s="51">
        <v>19</v>
      </c>
      <c r="K47" s="51">
        <v>22</v>
      </c>
      <c r="L47" s="51"/>
      <c r="M47" s="36" t="s">
        <v>235</v>
      </c>
      <c r="N47" s="41" t="s">
        <v>65</v>
      </c>
      <c r="O47" s="53">
        <f>P47/E47</f>
        <v>4.545454545454545</v>
      </c>
      <c r="P47" s="51">
        <v>45</v>
      </c>
      <c r="Q47" s="51">
        <v>24</v>
      </c>
      <c r="R47" s="43"/>
    </row>
    <row r="48" spans="1:18" ht="11.25" customHeight="1">
      <c r="A48" s="43"/>
      <c r="B48" s="39" t="s">
        <v>53</v>
      </c>
      <c r="C48" s="43"/>
      <c r="D48" s="43"/>
      <c r="E48" s="89">
        <f>SUM(E46:E47)</f>
        <v>13.3</v>
      </c>
      <c r="F48" s="51"/>
      <c r="G48" s="51"/>
      <c r="H48" s="51"/>
      <c r="I48" s="51"/>
      <c r="J48" s="51"/>
      <c r="K48" s="51"/>
      <c r="L48" s="51"/>
      <c r="M48" s="36"/>
      <c r="N48" s="51"/>
      <c r="O48" s="51"/>
      <c r="P48" s="43">
        <f>SUM(P46:P47)</f>
        <v>63</v>
      </c>
      <c r="Q48" s="43">
        <f>SUM(Q46:Q47)</f>
        <v>34</v>
      </c>
      <c r="R48" s="43"/>
    </row>
    <row r="49" spans="1:18" ht="11.25" customHeight="1">
      <c r="A49" s="43">
        <v>5</v>
      </c>
      <c r="B49" s="43" t="s">
        <v>118</v>
      </c>
      <c r="C49" s="51">
        <v>9</v>
      </c>
      <c r="D49" s="51">
        <v>1</v>
      </c>
      <c r="E49" s="51">
        <v>6.3</v>
      </c>
      <c r="F49" s="51" t="s">
        <v>59</v>
      </c>
      <c r="G49" s="51">
        <v>68</v>
      </c>
      <c r="H49" s="51">
        <v>0.4</v>
      </c>
      <c r="I49" s="51" t="s">
        <v>56</v>
      </c>
      <c r="J49" s="51">
        <v>26</v>
      </c>
      <c r="K49" s="51">
        <v>26</v>
      </c>
      <c r="L49" s="51"/>
      <c r="M49" s="36" t="s">
        <v>236</v>
      </c>
      <c r="N49" s="41" t="s">
        <v>65</v>
      </c>
      <c r="O49" s="53">
        <f>P49/E49</f>
        <v>5.396825396825397</v>
      </c>
      <c r="P49" s="51">
        <v>34</v>
      </c>
      <c r="Q49" s="51">
        <v>24</v>
      </c>
      <c r="R49" s="43"/>
    </row>
    <row r="50" spans="1:18" ht="11.25" customHeight="1">
      <c r="A50" s="43"/>
      <c r="B50" s="43"/>
      <c r="C50" s="51">
        <v>9</v>
      </c>
      <c r="D50" s="51">
        <v>4</v>
      </c>
      <c r="E50" s="51">
        <v>2</v>
      </c>
      <c r="F50" s="51" t="s">
        <v>180</v>
      </c>
      <c r="G50" s="51">
        <v>23</v>
      </c>
      <c r="H50" s="51">
        <v>0.6</v>
      </c>
      <c r="I50" s="51">
        <v>1</v>
      </c>
      <c r="J50" s="51">
        <v>20</v>
      </c>
      <c r="K50" s="51">
        <v>20</v>
      </c>
      <c r="L50" s="51"/>
      <c r="M50" s="36" t="s">
        <v>236</v>
      </c>
      <c r="N50" s="41" t="s">
        <v>65</v>
      </c>
      <c r="O50" s="53">
        <f>P50/E50</f>
        <v>4.5</v>
      </c>
      <c r="P50" s="51">
        <v>9</v>
      </c>
      <c r="Q50" s="51">
        <v>2</v>
      </c>
      <c r="R50" s="43"/>
    </row>
    <row r="51" spans="1:18" ht="11.25" customHeight="1">
      <c r="A51" s="43"/>
      <c r="B51" s="43"/>
      <c r="C51" s="51">
        <v>9</v>
      </c>
      <c r="D51" s="51">
        <v>5</v>
      </c>
      <c r="E51" s="51">
        <v>2</v>
      </c>
      <c r="F51" s="51" t="s">
        <v>90</v>
      </c>
      <c r="G51" s="51">
        <v>29</v>
      </c>
      <c r="H51" s="51">
        <v>0.7</v>
      </c>
      <c r="I51" s="51" t="s">
        <v>56</v>
      </c>
      <c r="J51" s="51">
        <v>26</v>
      </c>
      <c r="K51" s="51">
        <v>28</v>
      </c>
      <c r="L51" s="51"/>
      <c r="M51" s="36" t="s">
        <v>236</v>
      </c>
      <c r="N51" s="41" t="s">
        <v>65</v>
      </c>
      <c r="O51" s="53">
        <f>P51/E51</f>
        <v>4</v>
      </c>
      <c r="P51" s="51">
        <v>8</v>
      </c>
      <c r="Q51" s="51">
        <v>5</v>
      </c>
      <c r="R51" s="43"/>
    </row>
    <row r="52" spans="1:18" ht="11.25" customHeight="1">
      <c r="A52" s="43"/>
      <c r="B52" s="43"/>
      <c r="C52" s="51">
        <v>10</v>
      </c>
      <c r="D52" s="51">
        <v>1</v>
      </c>
      <c r="E52" s="51">
        <v>1.3</v>
      </c>
      <c r="F52" s="51" t="s">
        <v>59</v>
      </c>
      <c r="G52" s="51">
        <v>73</v>
      </c>
      <c r="H52" s="51">
        <v>0.3</v>
      </c>
      <c r="I52" s="51" t="s">
        <v>56</v>
      </c>
      <c r="J52" s="51">
        <v>26</v>
      </c>
      <c r="K52" s="51">
        <v>26</v>
      </c>
      <c r="L52" s="51"/>
      <c r="M52" s="36" t="s">
        <v>236</v>
      </c>
      <c r="N52" s="41" t="s">
        <v>65</v>
      </c>
      <c r="O52" s="53">
        <f>P52/E52</f>
        <v>5.384615384615384</v>
      </c>
      <c r="P52" s="51">
        <v>7</v>
      </c>
      <c r="Q52" s="51">
        <v>4</v>
      </c>
      <c r="R52" s="43"/>
    </row>
    <row r="53" spans="1:18" ht="11.25" customHeight="1">
      <c r="A53" s="43"/>
      <c r="B53" s="43"/>
      <c r="C53" s="51">
        <v>10</v>
      </c>
      <c r="D53" s="51">
        <v>2</v>
      </c>
      <c r="E53" s="51">
        <v>1.9</v>
      </c>
      <c r="F53" s="51" t="s">
        <v>59</v>
      </c>
      <c r="G53" s="51">
        <v>94</v>
      </c>
      <c r="H53" s="51">
        <v>0.4</v>
      </c>
      <c r="I53" s="51">
        <v>1</v>
      </c>
      <c r="J53" s="51">
        <v>29</v>
      </c>
      <c r="K53" s="51">
        <v>32</v>
      </c>
      <c r="L53" s="51"/>
      <c r="M53" s="36" t="s">
        <v>236</v>
      </c>
      <c r="N53" s="41" t="s">
        <v>65</v>
      </c>
      <c r="O53" s="53">
        <f>P53/E53</f>
        <v>5.2631578947368425</v>
      </c>
      <c r="P53" s="51">
        <v>10</v>
      </c>
      <c r="Q53" s="51">
        <v>3</v>
      </c>
      <c r="R53" s="43"/>
    </row>
    <row r="54" spans="1:18" ht="11.25" customHeight="1">
      <c r="A54" s="43"/>
      <c r="B54" s="43"/>
      <c r="C54" s="51">
        <v>10</v>
      </c>
      <c r="D54" s="51">
        <v>6</v>
      </c>
      <c r="E54" s="51">
        <v>1.6</v>
      </c>
      <c r="F54" s="51" t="s">
        <v>59</v>
      </c>
      <c r="G54" s="51">
        <v>79</v>
      </c>
      <c r="H54" s="51">
        <v>0.5</v>
      </c>
      <c r="I54" s="51">
        <v>1</v>
      </c>
      <c r="J54" s="51">
        <v>26</v>
      </c>
      <c r="K54" s="51">
        <v>28</v>
      </c>
      <c r="L54" s="51"/>
      <c r="M54" s="36" t="s">
        <v>236</v>
      </c>
      <c r="N54" s="41" t="s">
        <v>65</v>
      </c>
      <c r="O54" s="53">
        <f>P54/E54</f>
        <v>5</v>
      </c>
      <c r="P54" s="51">
        <v>8</v>
      </c>
      <c r="Q54" s="51">
        <v>3</v>
      </c>
      <c r="R54" s="43"/>
    </row>
    <row r="55" spans="1:18" ht="11.25" customHeight="1">
      <c r="A55" s="84"/>
      <c r="B55" s="85" t="s">
        <v>53</v>
      </c>
      <c r="C55" s="109"/>
      <c r="D55" s="109"/>
      <c r="E55" s="84">
        <f>SUM(E49:E54)</f>
        <v>15.099999999999998</v>
      </c>
      <c r="F55" s="84"/>
      <c r="G55" s="84"/>
      <c r="H55" s="84"/>
      <c r="I55" s="84"/>
      <c r="J55" s="84"/>
      <c r="K55" s="84"/>
      <c r="L55" s="84"/>
      <c r="M55" s="117"/>
      <c r="N55" s="84"/>
      <c r="O55" s="84"/>
      <c r="P55" s="84">
        <f>SUM(P49:P54)</f>
        <v>76</v>
      </c>
      <c r="Q55" s="84">
        <f>SUM(Q49:Q54)</f>
        <v>41</v>
      </c>
      <c r="R55" s="84"/>
    </row>
    <row r="56" spans="1:18" ht="15.75" customHeight="1">
      <c r="A56" s="45"/>
      <c r="B56" s="45" t="s">
        <v>58</v>
      </c>
      <c r="C56" s="61"/>
      <c r="D56" s="47"/>
      <c r="E56" s="62">
        <f>E21+E42+E45+E48+E55</f>
        <v>67.3</v>
      </c>
      <c r="F56" s="62"/>
      <c r="G56" s="62"/>
      <c r="H56" s="62"/>
      <c r="I56" s="62"/>
      <c r="J56" s="62"/>
      <c r="K56" s="62"/>
      <c r="L56" s="62"/>
      <c r="M56" s="62"/>
      <c r="N56" s="62" t="s">
        <v>65</v>
      </c>
      <c r="O56" s="62"/>
      <c r="P56" s="157">
        <f>P21+P42+P45+P48+P55</f>
        <v>334</v>
      </c>
      <c r="Q56" s="157">
        <f>Q21+Q42+Q45+Q48+Q55</f>
        <v>187</v>
      </c>
      <c r="R56" s="45"/>
    </row>
    <row r="57" ht="14.25" customHeight="1"/>
    <row r="58" spans="1:18" ht="11.25" customHeight="1">
      <c r="A58" s="43">
        <v>1</v>
      </c>
      <c r="B58" s="43" t="s">
        <v>54</v>
      </c>
      <c r="C58" s="51">
        <v>17</v>
      </c>
      <c r="D58" s="51">
        <v>53</v>
      </c>
      <c r="E58" s="51">
        <v>1.2</v>
      </c>
      <c r="F58" s="51" t="s">
        <v>59</v>
      </c>
      <c r="G58" s="51">
        <v>45</v>
      </c>
      <c r="H58" s="51">
        <v>0.6</v>
      </c>
      <c r="I58" s="51" t="s">
        <v>56</v>
      </c>
      <c r="J58" s="51">
        <v>18</v>
      </c>
      <c r="K58" s="51">
        <v>18</v>
      </c>
      <c r="L58" s="51"/>
      <c r="M58" s="36" t="s">
        <v>61</v>
      </c>
      <c r="N58" s="36" t="s">
        <v>52</v>
      </c>
      <c r="O58" s="53">
        <f>P58/E58</f>
        <v>43.333333333333336</v>
      </c>
      <c r="P58" s="51">
        <v>52</v>
      </c>
      <c r="Q58" s="51">
        <v>39</v>
      </c>
      <c r="R58" s="43"/>
    </row>
    <row r="59" spans="1:18" ht="15" customHeight="1">
      <c r="A59" s="43"/>
      <c r="B59" s="43"/>
      <c r="C59" s="51">
        <v>17</v>
      </c>
      <c r="D59" s="51">
        <v>51</v>
      </c>
      <c r="E59" s="51">
        <v>0.6</v>
      </c>
      <c r="F59" s="38" t="s">
        <v>69</v>
      </c>
      <c r="G59" s="51">
        <v>53</v>
      </c>
      <c r="H59" s="51">
        <v>0.8</v>
      </c>
      <c r="I59" s="51">
        <v>1</v>
      </c>
      <c r="J59" s="51">
        <v>18</v>
      </c>
      <c r="K59" s="51">
        <v>20</v>
      </c>
      <c r="L59" s="51"/>
      <c r="M59" s="36" t="s">
        <v>61</v>
      </c>
      <c r="N59" s="36" t="s">
        <v>52</v>
      </c>
      <c r="O59" s="53">
        <f>P59/E59</f>
        <v>36.66666666666667</v>
      </c>
      <c r="P59" s="51">
        <v>22</v>
      </c>
      <c r="Q59" s="51">
        <v>15</v>
      </c>
      <c r="R59" s="43"/>
    </row>
    <row r="60" spans="1:18" ht="14.25" customHeight="1">
      <c r="A60" s="43"/>
      <c r="B60" s="43"/>
      <c r="C60" s="51">
        <v>18</v>
      </c>
      <c r="D60" s="51">
        <v>10</v>
      </c>
      <c r="E60" s="51">
        <v>2.8</v>
      </c>
      <c r="F60" s="38" t="s">
        <v>59</v>
      </c>
      <c r="G60" s="51">
        <v>90</v>
      </c>
      <c r="H60" s="51">
        <v>0.5</v>
      </c>
      <c r="I60" s="51" t="s">
        <v>56</v>
      </c>
      <c r="J60" s="51">
        <v>29</v>
      </c>
      <c r="K60" s="51">
        <v>32</v>
      </c>
      <c r="L60" s="51"/>
      <c r="M60" s="41" t="s">
        <v>61</v>
      </c>
      <c r="N60" s="41" t="s">
        <v>52</v>
      </c>
      <c r="O60" s="53">
        <f>P60/E60</f>
        <v>42.142857142857146</v>
      </c>
      <c r="P60" s="51">
        <v>118</v>
      </c>
      <c r="Q60" s="51">
        <v>66</v>
      </c>
      <c r="R60" s="43"/>
    </row>
    <row r="61" spans="1:18" ht="14.25" customHeight="1">
      <c r="A61" s="43"/>
      <c r="B61" s="43"/>
      <c r="C61" s="51">
        <v>14</v>
      </c>
      <c r="D61" s="51">
        <v>27</v>
      </c>
      <c r="E61" s="51">
        <v>1.3</v>
      </c>
      <c r="F61" s="38" t="s">
        <v>59</v>
      </c>
      <c r="G61" s="51">
        <v>59</v>
      </c>
      <c r="H61" s="51">
        <v>0.75</v>
      </c>
      <c r="I61" s="51" t="s">
        <v>56</v>
      </c>
      <c r="J61" s="51">
        <v>24</v>
      </c>
      <c r="K61" s="51">
        <v>26</v>
      </c>
      <c r="L61" s="51"/>
      <c r="M61" s="41" t="s">
        <v>237</v>
      </c>
      <c r="N61" s="41" t="s">
        <v>52</v>
      </c>
      <c r="O61" s="53">
        <f>P61/E61</f>
        <v>26.153846153846153</v>
      </c>
      <c r="P61" s="51">
        <v>34</v>
      </c>
      <c r="Q61" s="51">
        <v>7</v>
      </c>
      <c r="R61" s="43"/>
    </row>
    <row r="62" spans="1:18" ht="14.25" customHeight="1">
      <c r="A62" s="43"/>
      <c r="B62" s="43"/>
      <c r="C62" s="51">
        <v>18</v>
      </c>
      <c r="D62" s="51">
        <v>4</v>
      </c>
      <c r="E62" s="51">
        <v>0.4</v>
      </c>
      <c r="F62" s="38" t="s">
        <v>59</v>
      </c>
      <c r="G62" s="51">
        <v>90</v>
      </c>
      <c r="H62" s="51">
        <v>0.5</v>
      </c>
      <c r="I62" s="51" t="s">
        <v>56</v>
      </c>
      <c r="J62" s="51">
        <v>29</v>
      </c>
      <c r="K62" s="51">
        <v>32</v>
      </c>
      <c r="L62" s="51"/>
      <c r="M62" s="41" t="s">
        <v>61</v>
      </c>
      <c r="N62" s="41" t="s">
        <v>52</v>
      </c>
      <c r="O62" s="53">
        <f>P62/E62</f>
        <v>17.5</v>
      </c>
      <c r="P62" s="51">
        <v>7</v>
      </c>
      <c r="Q62" s="51">
        <v>1</v>
      </c>
      <c r="R62" s="43"/>
    </row>
    <row r="63" spans="1:18" ht="14.25" customHeight="1">
      <c r="A63" s="43"/>
      <c r="B63" s="43"/>
      <c r="C63" s="51">
        <v>18</v>
      </c>
      <c r="D63" s="51">
        <v>6</v>
      </c>
      <c r="E63" s="51">
        <v>1.2</v>
      </c>
      <c r="F63" s="51" t="s">
        <v>70</v>
      </c>
      <c r="G63" s="51">
        <v>64</v>
      </c>
      <c r="H63" s="51">
        <v>0.7</v>
      </c>
      <c r="I63" s="51" t="s">
        <v>56</v>
      </c>
      <c r="J63" s="51">
        <v>24</v>
      </c>
      <c r="K63" s="51">
        <v>28</v>
      </c>
      <c r="L63" s="51"/>
      <c r="M63" s="36" t="s">
        <v>146</v>
      </c>
      <c r="N63" s="41" t="s">
        <v>52</v>
      </c>
      <c r="O63" s="53">
        <f>P63/E63</f>
        <v>31.666666666666668</v>
      </c>
      <c r="P63" s="51">
        <v>38</v>
      </c>
      <c r="Q63" s="51">
        <v>18</v>
      </c>
      <c r="R63" s="43"/>
    </row>
    <row r="64" spans="1:18" ht="12.75">
      <c r="A64" s="43"/>
      <c r="B64" s="39" t="s">
        <v>53</v>
      </c>
      <c r="C64" s="51"/>
      <c r="D64" s="51"/>
      <c r="E64" s="43">
        <f>SUM(E58:E63)</f>
        <v>7.500000000000001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83">
        <f>SUM(P58:P63)</f>
        <v>271</v>
      </c>
      <c r="Q64" s="43">
        <f>SUM(Q58:Q63)</f>
        <v>146</v>
      </c>
      <c r="R64" s="43"/>
    </row>
    <row r="65" spans="1:18" ht="12.75">
      <c r="A65" s="43">
        <v>2</v>
      </c>
      <c r="B65" s="43" t="s">
        <v>115</v>
      </c>
      <c r="C65" s="51">
        <v>23</v>
      </c>
      <c r="D65" s="51">
        <v>36</v>
      </c>
      <c r="E65" s="51">
        <v>1.4</v>
      </c>
      <c r="F65" s="51" t="s">
        <v>59</v>
      </c>
      <c r="G65" s="51">
        <v>58</v>
      </c>
      <c r="H65" s="51">
        <v>0.85</v>
      </c>
      <c r="I65" s="51" t="s">
        <v>56</v>
      </c>
      <c r="J65" s="51">
        <v>23</v>
      </c>
      <c r="K65" s="51">
        <v>20</v>
      </c>
      <c r="L65" s="51"/>
      <c r="M65" s="36" t="s">
        <v>61</v>
      </c>
      <c r="N65" s="41" t="s">
        <v>52</v>
      </c>
      <c r="O65" s="53">
        <f>P65/E65</f>
        <v>32.85714285714286</v>
      </c>
      <c r="P65" s="158">
        <v>46</v>
      </c>
      <c r="Q65" s="51">
        <v>9</v>
      </c>
      <c r="R65" s="43"/>
    </row>
    <row r="66" spans="1:18" ht="12.75">
      <c r="A66" s="43"/>
      <c r="B66" s="39"/>
      <c r="C66" s="51">
        <v>23</v>
      </c>
      <c r="D66" s="51">
        <v>28</v>
      </c>
      <c r="E66" s="51">
        <v>2</v>
      </c>
      <c r="F66" s="51" t="s">
        <v>59</v>
      </c>
      <c r="G66" s="51">
        <v>57</v>
      </c>
      <c r="H66" s="51">
        <v>0.75</v>
      </c>
      <c r="I66" s="51" t="s">
        <v>56</v>
      </c>
      <c r="J66" s="51">
        <v>23</v>
      </c>
      <c r="K66" s="51">
        <v>20</v>
      </c>
      <c r="L66" s="51"/>
      <c r="M66" s="36" t="s">
        <v>61</v>
      </c>
      <c r="N66" s="41" t="s">
        <v>52</v>
      </c>
      <c r="O66" s="53">
        <f>P66/E66</f>
        <v>17</v>
      </c>
      <c r="P66" s="158">
        <v>34</v>
      </c>
      <c r="Q66" s="51">
        <v>9</v>
      </c>
      <c r="R66" s="43"/>
    </row>
    <row r="67" spans="1:18" ht="12.75">
      <c r="A67" s="43"/>
      <c r="B67" s="39"/>
      <c r="C67" s="51">
        <v>23</v>
      </c>
      <c r="D67" s="51">
        <v>32</v>
      </c>
      <c r="E67" s="51">
        <v>6.5</v>
      </c>
      <c r="F67" s="51" t="s">
        <v>59</v>
      </c>
      <c r="G67" s="51">
        <v>61</v>
      </c>
      <c r="H67" s="51">
        <v>0.65</v>
      </c>
      <c r="I67" s="51">
        <v>1</v>
      </c>
      <c r="J67" s="51">
        <v>22</v>
      </c>
      <c r="K67" s="51">
        <v>22</v>
      </c>
      <c r="L67" s="51"/>
      <c r="M67" s="36" t="s">
        <v>61</v>
      </c>
      <c r="N67" s="41" t="s">
        <v>52</v>
      </c>
      <c r="O67" s="53">
        <f>P67/E67</f>
        <v>7.230769230769231</v>
      </c>
      <c r="P67" s="158">
        <v>47</v>
      </c>
      <c r="Q67" s="51">
        <v>0</v>
      </c>
      <c r="R67" s="43"/>
    </row>
    <row r="68" spans="1:18" ht="12.75">
      <c r="A68" s="43"/>
      <c r="B68" s="85" t="s">
        <v>53</v>
      </c>
      <c r="C68" s="51"/>
      <c r="D68" s="51"/>
      <c r="E68" s="43">
        <f>SUM(E65:E67)</f>
        <v>9.9</v>
      </c>
      <c r="F68" s="43"/>
      <c r="G68" s="43"/>
      <c r="H68" s="43"/>
      <c r="I68" s="43"/>
      <c r="J68" s="43"/>
      <c r="K68" s="43"/>
      <c r="L68" s="43"/>
      <c r="M68" s="43"/>
      <c r="N68" s="40"/>
      <c r="O68" s="43"/>
      <c r="P68" s="83">
        <f>SUM(P65:P67)</f>
        <v>127</v>
      </c>
      <c r="Q68" s="43">
        <f>SUM(Q65:Q67)</f>
        <v>18</v>
      </c>
      <c r="R68" s="43"/>
    </row>
    <row r="69" spans="1:18" ht="12.75">
      <c r="A69" s="43">
        <v>3</v>
      </c>
      <c r="B69" s="43" t="s">
        <v>118</v>
      </c>
      <c r="C69" s="51">
        <v>9</v>
      </c>
      <c r="D69" s="51">
        <v>1</v>
      </c>
      <c r="E69" s="51">
        <v>1</v>
      </c>
      <c r="F69" s="51" t="s">
        <v>59</v>
      </c>
      <c r="G69" s="51">
        <v>68</v>
      </c>
      <c r="H69" s="51">
        <v>0.4</v>
      </c>
      <c r="I69" s="51" t="s">
        <v>56</v>
      </c>
      <c r="J69" s="51">
        <v>26</v>
      </c>
      <c r="K69" s="51">
        <v>26</v>
      </c>
      <c r="L69" s="51"/>
      <c r="M69" s="36" t="s">
        <v>236</v>
      </c>
      <c r="N69" s="41" t="s">
        <v>52</v>
      </c>
      <c r="O69" s="53">
        <f>P69/E69</f>
        <v>29</v>
      </c>
      <c r="P69" s="51">
        <v>29</v>
      </c>
      <c r="Q69" s="51">
        <v>15</v>
      </c>
      <c r="R69" s="43"/>
    </row>
    <row r="70" spans="1:18" ht="12.75">
      <c r="A70" s="43"/>
      <c r="B70" s="43"/>
      <c r="C70" s="51">
        <v>7</v>
      </c>
      <c r="D70" s="51">
        <v>4</v>
      </c>
      <c r="E70" s="51">
        <v>3.7</v>
      </c>
      <c r="F70" s="51" t="s">
        <v>180</v>
      </c>
      <c r="G70" s="51">
        <v>23</v>
      </c>
      <c r="H70" s="51">
        <v>0.6</v>
      </c>
      <c r="I70" s="51">
        <v>1</v>
      </c>
      <c r="J70" s="51">
        <v>20</v>
      </c>
      <c r="K70" s="51">
        <v>20</v>
      </c>
      <c r="L70" s="51"/>
      <c r="M70" s="36" t="s">
        <v>236</v>
      </c>
      <c r="N70" s="41" t="s">
        <v>52</v>
      </c>
      <c r="O70" s="53">
        <f>P70/E70</f>
        <v>82.16216216216216</v>
      </c>
      <c r="P70" s="51">
        <v>304</v>
      </c>
      <c r="Q70" s="51">
        <v>212</v>
      </c>
      <c r="R70" s="43"/>
    </row>
    <row r="71" spans="1:18" ht="12.75">
      <c r="A71" s="43"/>
      <c r="B71" s="43"/>
      <c r="C71" s="51">
        <v>10</v>
      </c>
      <c r="D71" s="51">
        <v>2</v>
      </c>
      <c r="E71" s="51">
        <v>1.5</v>
      </c>
      <c r="F71" s="51" t="s">
        <v>59</v>
      </c>
      <c r="G71" s="51">
        <v>94</v>
      </c>
      <c r="H71" s="51">
        <v>0.4</v>
      </c>
      <c r="I71" s="51">
        <v>1</v>
      </c>
      <c r="J71" s="51">
        <v>29</v>
      </c>
      <c r="K71" s="51">
        <v>32</v>
      </c>
      <c r="L71" s="51"/>
      <c r="M71" s="36" t="s">
        <v>236</v>
      </c>
      <c r="N71" s="41" t="s">
        <v>52</v>
      </c>
      <c r="O71" s="53">
        <f>P71/E71</f>
        <v>26.666666666666668</v>
      </c>
      <c r="P71" s="51">
        <v>40</v>
      </c>
      <c r="Q71" s="51">
        <v>23</v>
      </c>
      <c r="R71" s="43"/>
    </row>
    <row r="72" spans="1:18" ht="12.75">
      <c r="A72" s="43"/>
      <c r="B72" s="43"/>
      <c r="C72" s="51">
        <v>10</v>
      </c>
      <c r="D72" s="51">
        <v>6</v>
      </c>
      <c r="E72" s="51">
        <v>1</v>
      </c>
      <c r="F72" s="51" t="s">
        <v>59</v>
      </c>
      <c r="G72" s="51">
        <v>79</v>
      </c>
      <c r="H72" s="51">
        <v>0.5</v>
      </c>
      <c r="I72" s="51">
        <v>1</v>
      </c>
      <c r="J72" s="51">
        <v>26</v>
      </c>
      <c r="K72" s="51">
        <v>28</v>
      </c>
      <c r="L72" s="51"/>
      <c r="M72" s="36" t="s">
        <v>236</v>
      </c>
      <c r="N72" s="41" t="s">
        <v>52</v>
      </c>
      <c r="O72" s="53">
        <f>P72/E72</f>
        <v>25</v>
      </c>
      <c r="P72" s="51">
        <v>25</v>
      </c>
      <c r="Q72" s="51">
        <v>19</v>
      </c>
      <c r="R72" s="43"/>
    </row>
    <row r="73" spans="1:18" ht="13.5">
      <c r="A73" s="84"/>
      <c r="B73" s="85" t="s">
        <v>53</v>
      </c>
      <c r="C73" s="109"/>
      <c r="D73" s="109"/>
      <c r="E73" s="84">
        <f>SUM(E69:E72)</f>
        <v>7.2</v>
      </c>
      <c r="F73" s="84"/>
      <c r="G73" s="84"/>
      <c r="H73" s="84"/>
      <c r="I73" s="84"/>
      <c r="J73" s="84"/>
      <c r="K73" s="84"/>
      <c r="L73" s="84"/>
      <c r="M73" s="117"/>
      <c r="N73" s="84"/>
      <c r="O73" s="84"/>
      <c r="P73" s="84">
        <f>SUM(P69:P72)</f>
        <v>398</v>
      </c>
      <c r="Q73" s="84">
        <f>SUM(Q69:Q72)</f>
        <v>269</v>
      </c>
      <c r="R73" s="84"/>
    </row>
    <row r="74" spans="1:18" ht="15">
      <c r="A74" s="45"/>
      <c r="B74" s="45" t="s">
        <v>58</v>
      </c>
      <c r="C74" s="61"/>
      <c r="D74" s="47"/>
      <c r="E74" s="62">
        <f>E64+E68+E73</f>
        <v>24.6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157">
        <f>P64+P68+P73</f>
        <v>796</v>
      </c>
      <c r="Q74" s="157">
        <f>Q64+Q68+Q73</f>
        <v>433</v>
      </c>
      <c r="R74" s="45"/>
    </row>
    <row r="75" spans="1:18" ht="12.75">
      <c r="A75" s="99"/>
      <c r="O75" s="99"/>
      <c r="P75" s="99"/>
      <c r="Q75" s="99"/>
      <c r="R75" s="99"/>
    </row>
    <row r="76" spans="1:18" ht="12.75">
      <c r="A76" s="43">
        <v>1</v>
      </c>
      <c r="B76" s="43" t="s">
        <v>54</v>
      </c>
      <c r="C76" s="88">
        <v>2</v>
      </c>
      <c r="D76" s="88">
        <v>31.1</v>
      </c>
      <c r="E76" s="88">
        <v>0.5</v>
      </c>
      <c r="F76" s="88" t="s">
        <v>59</v>
      </c>
      <c r="G76" s="88">
        <v>63</v>
      </c>
      <c r="H76" s="88">
        <v>0.7</v>
      </c>
      <c r="I76" s="88" t="s">
        <v>56</v>
      </c>
      <c r="J76" s="88">
        <v>25</v>
      </c>
      <c r="K76" s="88">
        <v>28</v>
      </c>
      <c r="L76" s="88"/>
      <c r="M76" s="121" t="s">
        <v>61</v>
      </c>
      <c r="N76" s="88" t="s">
        <v>62</v>
      </c>
      <c r="O76" s="122">
        <f>P76/E76</f>
        <v>638</v>
      </c>
      <c r="P76" s="123">
        <v>319</v>
      </c>
      <c r="Q76" s="123">
        <v>206</v>
      </c>
      <c r="R76" s="124"/>
    </row>
    <row r="77" spans="1:18" ht="12.75">
      <c r="A77" s="125"/>
      <c r="B77" s="42"/>
      <c r="C77" s="88">
        <v>2</v>
      </c>
      <c r="D77" s="88">
        <v>36</v>
      </c>
      <c r="E77" s="88">
        <v>1.3</v>
      </c>
      <c r="F77" s="88" t="s">
        <v>72</v>
      </c>
      <c r="G77" s="88">
        <v>59</v>
      </c>
      <c r="H77" s="88">
        <v>0.8</v>
      </c>
      <c r="I77" s="88" t="s">
        <v>50</v>
      </c>
      <c r="J77" s="88">
        <v>25</v>
      </c>
      <c r="K77" s="88">
        <v>26</v>
      </c>
      <c r="L77" s="88"/>
      <c r="M77" s="121" t="s">
        <v>61</v>
      </c>
      <c r="N77" s="88" t="s">
        <v>62</v>
      </c>
      <c r="O77" s="122">
        <f>P77/E77</f>
        <v>274.6153846153846</v>
      </c>
      <c r="P77" s="123">
        <v>357</v>
      </c>
      <c r="Q77" s="123">
        <v>233</v>
      </c>
      <c r="R77" s="124"/>
    </row>
    <row r="78" spans="1:18" ht="12.75">
      <c r="A78" s="125"/>
      <c r="B78" s="42"/>
      <c r="C78" s="88">
        <v>3</v>
      </c>
      <c r="D78" s="88">
        <v>29</v>
      </c>
      <c r="E78" s="88">
        <v>2.6</v>
      </c>
      <c r="F78" s="88" t="s">
        <v>59</v>
      </c>
      <c r="G78" s="88">
        <v>69</v>
      </c>
      <c r="H78" s="88">
        <v>0.6</v>
      </c>
      <c r="I78" s="88" t="s">
        <v>56</v>
      </c>
      <c r="J78" s="88">
        <v>25</v>
      </c>
      <c r="K78" s="88">
        <v>30</v>
      </c>
      <c r="L78" s="88"/>
      <c r="M78" s="121" t="s">
        <v>61</v>
      </c>
      <c r="N78" s="88" t="s">
        <v>62</v>
      </c>
      <c r="O78" s="122">
        <f>P78/E78</f>
        <v>240.3846153846154</v>
      </c>
      <c r="P78" s="123">
        <v>625</v>
      </c>
      <c r="Q78" s="123">
        <v>433</v>
      </c>
      <c r="R78" s="124"/>
    </row>
    <row r="79" spans="1:18" ht="12.75">
      <c r="A79" s="125"/>
      <c r="B79" s="39" t="s">
        <v>53</v>
      </c>
      <c r="C79" s="126"/>
      <c r="D79" s="126"/>
      <c r="E79" s="126">
        <f>SUM(E76:E78)</f>
        <v>4.4</v>
      </c>
      <c r="F79" s="126"/>
      <c r="G79" s="126"/>
      <c r="H79" s="126"/>
      <c r="I79" s="126"/>
      <c r="J79" s="126"/>
      <c r="K79" s="126"/>
      <c r="L79" s="126"/>
      <c r="M79" s="127"/>
      <c r="N79" s="126"/>
      <c r="O79" s="128"/>
      <c r="P79" s="129">
        <f>SUM(P76:P78)</f>
        <v>1301</v>
      </c>
      <c r="Q79" s="129">
        <f>SUM(Q76:Q78)</f>
        <v>872</v>
      </c>
      <c r="R79" s="128"/>
    </row>
    <row r="80" spans="1:18" ht="12.75">
      <c r="A80" s="43">
        <v>2</v>
      </c>
      <c r="B80" s="43" t="s">
        <v>63</v>
      </c>
      <c r="C80" s="88">
        <v>7</v>
      </c>
      <c r="D80" s="88">
        <v>18</v>
      </c>
      <c r="E80" s="88">
        <v>2</v>
      </c>
      <c r="F80" s="88" t="s">
        <v>59</v>
      </c>
      <c r="G80" s="88">
        <v>75</v>
      </c>
      <c r="H80" s="88">
        <v>0.75</v>
      </c>
      <c r="I80" s="88" t="s">
        <v>56</v>
      </c>
      <c r="J80" s="88">
        <v>26</v>
      </c>
      <c r="K80" s="88">
        <v>32</v>
      </c>
      <c r="L80" s="88"/>
      <c r="M80" s="121" t="s">
        <v>61</v>
      </c>
      <c r="N80" s="88" t="s">
        <v>62</v>
      </c>
      <c r="O80" s="122">
        <f>P80/E80</f>
        <v>450.5</v>
      </c>
      <c r="P80" s="123">
        <v>901</v>
      </c>
      <c r="Q80" s="123">
        <v>744</v>
      </c>
      <c r="R80" s="124"/>
    </row>
    <row r="81" spans="1:18" ht="12.75">
      <c r="A81" s="125"/>
      <c r="B81" s="42"/>
      <c r="C81" s="88">
        <v>26</v>
      </c>
      <c r="D81" s="88">
        <v>13.2</v>
      </c>
      <c r="E81" s="88">
        <v>1.6</v>
      </c>
      <c r="F81" s="88" t="s">
        <v>59</v>
      </c>
      <c r="G81" s="88">
        <v>74</v>
      </c>
      <c r="H81" s="88">
        <v>0.7</v>
      </c>
      <c r="I81" s="88" t="s">
        <v>56</v>
      </c>
      <c r="J81" s="88">
        <v>26</v>
      </c>
      <c r="K81" s="88">
        <v>28</v>
      </c>
      <c r="L81" s="88"/>
      <c r="M81" s="121" t="s">
        <v>61</v>
      </c>
      <c r="N81" s="88" t="s">
        <v>62</v>
      </c>
      <c r="O81" s="122">
        <f>P81/E81</f>
        <v>360.625</v>
      </c>
      <c r="P81" s="123">
        <v>577</v>
      </c>
      <c r="Q81" s="123">
        <v>489</v>
      </c>
      <c r="R81" s="124"/>
    </row>
    <row r="82" spans="1:18" ht="12.75">
      <c r="A82" s="125"/>
      <c r="B82" s="42"/>
      <c r="C82" s="88">
        <v>26</v>
      </c>
      <c r="D82" s="88">
        <v>13.3</v>
      </c>
      <c r="E82" s="88">
        <v>2.5</v>
      </c>
      <c r="F82" s="88" t="s">
        <v>59</v>
      </c>
      <c r="G82" s="88">
        <v>74</v>
      </c>
      <c r="H82" s="88">
        <v>0.7</v>
      </c>
      <c r="I82" s="88" t="s">
        <v>56</v>
      </c>
      <c r="J82" s="88">
        <v>26</v>
      </c>
      <c r="K82" s="88">
        <v>28</v>
      </c>
      <c r="L82" s="88"/>
      <c r="M82" s="121" t="s">
        <v>61</v>
      </c>
      <c r="N82" s="88" t="s">
        <v>62</v>
      </c>
      <c r="O82" s="122">
        <f>P82/E82</f>
        <v>350</v>
      </c>
      <c r="P82" s="123">
        <v>875</v>
      </c>
      <c r="Q82" s="123">
        <v>725</v>
      </c>
      <c r="R82" s="124"/>
    </row>
    <row r="83" spans="1:18" ht="13.5">
      <c r="A83" s="150"/>
      <c r="B83" s="39" t="s">
        <v>53</v>
      </c>
      <c r="C83" s="151"/>
      <c r="D83" s="151"/>
      <c r="E83" s="152">
        <f>SUM(E80:E82)</f>
        <v>6.1</v>
      </c>
      <c r="F83" s="151"/>
      <c r="G83" s="151"/>
      <c r="H83" s="151"/>
      <c r="I83" s="151"/>
      <c r="J83" s="151"/>
      <c r="K83" s="151"/>
      <c r="L83" s="151"/>
      <c r="M83" s="153"/>
      <c r="N83" s="151"/>
      <c r="O83" s="154"/>
      <c r="P83" s="155">
        <f>SUM(P80:P82)</f>
        <v>2353</v>
      </c>
      <c r="Q83" s="155">
        <f>SUM(Q80:Q82)</f>
        <v>1958</v>
      </c>
      <c r="R83" s="154"/>
    </row>
    <row r="84" spans="1:18" ht="16.5">
      <c r="A84" s="130"/>
      <c r="B84" s="45" t="s">
        <v>58</v>
      </c>
      <c r="C84" s="131"/>
      <c r="D84" s="131"/>
      <c r="E84" s="159">
        <f>E79+E83</f>
        <v>10.5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1"/>
      <c r="P84" s="162">
        <f>P79+P83</f>
        <v>3654</v>
      </c>
      <c r="Q84" s="162">
        <f>Q79+Q83</f>
        <v>2830</v>
      </c>
      <c r="R84" s="134"/>
    </row>
    <row r="85" spans="1:18" ht="12.75">
      <c r="A85" s="99"/>
      <c r="O85" s="99"/>
      <c r="P85" s="99"/>
      <c r="Q85" s="99"/>
      <c r="R85" s="99"/>
    </row>
    <row r="86" spans="1:18" ht="12.75">
      <c r="A86" s="99"/>
      <c r="O86" s="99"/>
      <c r="P86" s="99"/>
      <c r="Q86" s="99"/>
      <c r="R86" s="99"/>
    </row>
    <row r="87" spans="1:18" ht="12.75">
      <c r="A87" s="99"/>
      <c r="O87" s="99"/>
      <c r="P87" s="99"/>
      <c r="Q87" s="99"/>
      <c r="R87" s="99"/>
    </row>
    <row r="88" spans="1:18" ht="15.75">
      <c r="A88" s="99"/>
      <c r="E88" s="2"/>
      <c r="F88" s="2" t="s">
        <v>130</v>
      </c>
      <c r="G88" s="2"/>
      <c r="H88" s="2"/>
      <c r="I88" s="2"/>
      <c r="J88" s="2"/>
      <c r="K88" s="2"/>
      <c r="L88" s="2"/>
      <c r="M88" s="2"/>
      <c r="N88" s="2"/>
      <c r="O88" s="99"/>
      <c r="P88" s="99"/>
      <c r="Q88" s="99"/>
      <c r="R88" s="99"/>
    </row>
    <row r="89" spans="1:18" ht="12.75">
      <c r="A89" s="99"/>
      <c r="B89" s="70" t="s">
        <v>103</v>
      </c>
      <c r="M89" s="1" t="s">
        <v>104</v>
      </c>
      <c r="O89" s="99"/>
      <c r="P89" s="99"/>
      <c r="Q89" s="99"/>
      <c r="R89" s="99"/>
    </row>
    <row r="90" spans="1:18" ht="12.75">
      <c r="A90" s="99"/>
      <c r="B90" s="70" t="s">
        <v>105</v>
      </c>
      <c r="O90" s="99"/>
      <c r="P90" s="99"/>
      <c r="Q90" s="99"/>
      <c r="R90" s="99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3902777777777778" right="0.25972222222222224" top="0.1701388888888889" bottom="0.30972222222222223" header="0.5118055555555555" footer="0.5118055555555555"/>
  <pageSetup horizontalDpi="300" verticalDpi="300" orientation="landscape" paperSize="9" scale="86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43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2.875" style="1" customWidth="1"/>
    <col min="2" max="2" width="13.125" style="1" customWidth="1"/>
    <col min="3" max="3" width="4.25390625" style="1" customWidth="1"/>
    <col min="4" max="4" width="4.75390625" style="1" customWidth="1"/>
    <col min="5" max="5" width="4.375" style="1" customWidth="1"/>
    <col min="6" max="6" width="12.1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6.875" style="1" customWidth="1"/>
    <col min="12" max="12" width="6.625" style="1" customWidth="1"/>
    <col min="13" max="13" width="8.125" style="1" customWidth="1"/>
    <col min="14" max="14" width="7.875" style="1" customWidth="1"/>
    <col min="15" max="15" width="6.125" style="1" customWidth="1"/>
    <col min="16" max="16" width="8.00390625" style="1" customWidth="1"/>
    <col min="17" max="17" width="8.125" style="1" customWidth="1"/>
    <col min="18" max="18" width="14.875" style="1" customWidth="1"/>
    <col min="19" max="16384" width="9.125" style="1" customWidth="1"/>
  </cols>
  <sheetData>
    <row r="1" ht="12.75" customHeight="1"/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 customHeight="1"/>
    <row r="9" spans="1:18" ht="13.5" customHeight="1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 customHeight="1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 customHeight="1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 customHeight="1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 t="s">
        <v>107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2.75" customHeight="1">
      <c r="A14" s="34" t="s">
        <v>108</v>
      </c>
      <c r="B14" s="34" t="s">
        <v>48</v>
      </c>
      <c r="C14" s="35">
        <v>37</v>
      </c>
      <c r="D14" s="72">
        <v>12</v>
      </c>
      <c r="E14" s="35">
        <v>2</v>
      </c>
      <c r="F14" s="35" t="s">
        <v>109</v>
      </c>
      <c r="G14" s="35">
        <v>42</v>
      </c>
      <c r="H14" s="35">
        <v>0.85</v>
      </c>
      <c r="I14" s="35">
        <v>1</v>
      </c>
      <c r="J14" s="35">
        <v>17</v>
      </c>
      <c r="K14" s="35">
        <v>20</v>
      </c>
      <c r="L14" s="35"/>
      <c r="M14" s="51" t="s">
        <v>61</v>
      </c>
      <c r="N14" s="35" t="s">
        <v>65</v>
      </c>
      <c r="O14" s="37">
        <v>5</v>
      </c>
      <c r="P14" s="38">
        <v>10</v>
      </c>
      <c r="Q14" s="38">
        <v>6</v>
      </c>
      <c r="R14" s="33"/>
    </row>
    <row r="15" spans="1:18" ht="12.75" customHeight="1">
      <c r="A15" s="43" t="s">
        <v>110</v>
      </c>
      <c r="B15" s="43" t="s">
        <v>63</v>
      </c>
      <c r="C15" s="51">
        <v>26</v>
      </c>
      <c r="D15" s="51">
        <v>19.2</v>
      </c>
      <c r="E15" s="51">
        <v>1.2</v>
      </c>
      <c r="F15" s="51" t="s">
        <v>111</v>
      </c>
      <c r="G15" s="51">
        <v>44</v>
      </c>
      <c r="H15" s="51">
        <v>0.7</v>
      </c>
      <c r="I15" s="51">
        <v>1</v>
      </c>
      <c r="J15" s="51">
        <v>18</v>
      </c>
      <c r="K15" s="51">
        <v>24</v>
      </c>
      <c r="L15" s="51"/>
      <c r="M15" s="51" t="s">
        <v>61</v>
      </c>
      <c r="N15" s="41" t="s">
        <v>62</v>
      </c>
      <c r="O15" s="53">
        <v>369</v>
      </c>
      <c r="P15" s="51">
        <v>443</v>
      </c>
      <c r="Q15" s="51">
        <v>420</v>
      </c>
      <c r="R15" s="43"/>
    </row>
    <row r="16" spans="1:18" ht="12.75" customHeight="1">
      <c r="A16" s="43"/>
      <c r="B16" s="43"/>
      <c r="C16" s="51">
        <v>26</v>
      </c>
      <c r="D16" s="51">
        <v>10</v>
      </c>
      <c r="E16" s="51">
        <v>0.3</v>
      </c>
      <c r="F16" s="51" t="s">
        <v>59</v>
      </c>
      <c r="G16" s="51">
        <v>76</v>
      </c>
      <c r="H16" s="51">
        <v>0.85</v>
      </c>
      <c r="I16" s="51" t="s">
        <v>56</v>
      </c>
      <c r="J16" s="51">
        <v>28</v>
      </c>
      <c r="K16" s="51">
        <v>28</v>
      </c>
      <c r="L16" s="51"/>
      <c r="M16" s="51" t="s">
        <v>61</v>
      </c>
      <c r="N16" s="41" t="s">
        <v>62</v>
      </c>
      <c r="O16" s="53">
        <v>210</v>
      </c>
      <c r="P16" s="51">
        <v>210</v>
      </c>
      <c r="Q16" s="51">
        <v>190</v>
      </c>
      <c r="R16" s="43"/>
    </row>
    <row r="17" spans="1:18" ht="12.75" customHeight="1">
      <c r="A17" s="43"/>
      <c r="B17" s="43"/>
      <c r="C17" s="51">
        <v>26</v>
      </c>
      <c r="D17" s="51">
        <v>9.1</v>
      </c>
      <c r="E17" s="51">
        <v>1</v>
      </c>
      <c r="F17" s="51" t="s">
        <v>59</v>
      </c>
      <c r="G17" s="51">
        <v>73</v>
      </c>
      <c r="H17" s="51">
        <v>0.45</v>
      </c>
      <c r="I17" s="51" t="s">
        <v>56</v>
      </c>
      <c r="J17" s="51">
        <v>26</v>
      </c>
      <c r="K17" s="51">
        <v>28</v>
      </c>
      <c r="L17" s="51"/>
      <c r="M17" s="51" t="s">
        <v>61</v>
      </c>
      <c r="N17" s="41" t="s">
        <v>62</v>
      </c>
      <c r="O17" s="53">
        <v>242</v>
      </c>
      <c r="P17" s="51">
        <v>242</v>
      </c>
      <c r="Q17" s="51">
        <v>233</v>
      </c>
      <c r="R17" s="43"/>
    </row>
    <row r="18" spans="1:18" ht="12.75" customHeight="1">
      <c r="A18" s="43" t="s">
        <v>112</v>
      </c>
      <c r="B18" s="43" t="s">
        <v>73</v>
      </c>
      <c r="C18" s="51">
        <v>12</v>
      </c>
      <c r="D18" s="53">
        <v>10</v>
      </c>
      <c r="E18" s="51">
        <v>2</v>
      </c>
      <c r="F18" s="51" t="s">
        <v>59</v>
      </c>
      <c r="G18" s="51">
        <v>67</v>
      </c>
      <c r="H18" s="51">
        <v>0.7</v>
      </c>
      <c r="I18" s="51" t="s">
        <v>56</v>
      </c>
      <c r="J18" s="51">
        <v>26</v>
      </c>
      <c r="K18" s="51">
        <v>28</v>
      </c>
      <c r="L18" s="51"/>
      <c r="M18" s="51" t="s">
        <v>61</v>
      </c>
      <c r="N18" s="51" t="s">
        <v>65</v>
      </c>
      <c r="O18" s="51">
        <v>5</v>
      </c>
      <c r="P18" s="51">
        <v>10</v>
      </c>
      <c r="Q18" s="51">
        <v>8</v>
      </c>
      <c r="R18" s="43"/>
    </row>
    <row r="19" spans="1:18" ht="11.25" customHeight="1">
      <c r="A19" s="43"/>
      <c r="B19" s="73"/>
      <c r="C19" s="51">
        <v>16</v>
      </c>
      <c r="D19" s="53">
        <v>14</v>
      </c>
      <c r="E19" s="51">
        <v>2.1</v>
      </c>
      <c r="F19" s="51" t="s">
        <v>113</v>
      </c>
      <c r="G19" s="51">
        <v>77</v>
      </c>
      <c r="H19" s="51">
        <v>0.5</v>
      </c>
      <c r="I19" s="51" t="s">
        <v>50</v>
      </c>
      <c r="J19" s="51">
        <v>30</v>
      </c>
      <c r="K19" s="51">
        <v>32</v>
      </c>
      <c r="L19" s="51"/>
      <c r="M19" s="51" t="s">
        <v>61</v>
      </c>
      <c r="N19" s="51" t="s">
        <v>62</v>
      </c>
      <c r="O19" s="51">
        <v>251</v>
      </c>
      <c r="P19" s="51">
        <v>527</v>
      </c>
      <c r="Q19" s="51">
        <v>482</v>
      </c>
      <c r="R19" s="43"/>
    </row>
    <row r="20" spans="1:18" ht="11.25" customHeight="1">
      <c r="A20" s="43"/>
      <c r="B20" s="73"/>
      <c r="C20" s="51">
        <v>9</v>
      </c>
      <c r="D20" s="52">
        <v>16.1</v>
      </c>
      <c r="E20" s="51">
        <v>1.6</v>
      </c>
      <c r="F20" s="51" t="s">
        <v>113</v>
      </c>
      <c r="G20" s="51">
        <v>62</v>
      </c>
      <c r="H20" s="51">
        <v>0.5</v>
      </c>
      <c r="I20" s="51" t="s">
        <v>56</v>
      </c>
      <c r="J20" s="51">
        <v>25</v>
      </c>
      <c r="K20" s="51">
        <v>26</v>
      </c>
      <c r="L20" s="51"/>
      <c r="M20" s="51" t="s">
        <v>61</v>
      </c>
      <c r="N20" s="51" t="s">
        <v>62</v>
      </c>
      <c r="O20" s="51">
        <v>387</v>
      </c>
      <c r="P20" s="51">
        <v>620</v>
      </c>
      <c r="Q20" s="51">
        <v>492</v>
      </c>
      <c r="R20" s="43"/>
    </row>
    <row r="21" spans="1:18" ht="11.25" customHeight="1">
      <c r="A21" s="43" t="s">
        <v>114</v>
      </c>
      <c r="B21" s="43" t="s">
        <v>115</v>
      </c>
      <c r="C21" s="51">
        <v>38</v>
      </c>
      <c r="D21" s="53">
        <v>30</v>
      </c>
      <c r="E21" s="51">
        <v>3.4</v>
      </c>
      <c r="F21" s="51" t="s">
        <v>113</v>
      </c>
      <c r="G21" s="51">
        <v>77</v>
      </c>
      <c r="H21" s="51">
        <v>0.7</v>
      </c>
      <c r="I21" s="51" t="s">
        <v>56</v>
      </c>
      <c r="J21" s="51">
        <v>27</v>
      </c>
      <c r="K21" s="51">
        <v>28</v>
      </c>
      <c r="L21" s="51"/>
      <c r="M21" s="51" t="s">
        <v>61</v>
      </c>
      <c r="N21" s="51" t="s">
        <v>62</v>
      </c>
      <c r="O21" s="51">
        <v>160</v>
      </c>
      <c r="P21" s="51">
        <v>544</v>
      </c>
      <c r="Q21" s="51">
        <v>377</v>
      </c>
      <c r="R21" s="43"/>
    </row>
    <row r="22" spans="1:18" ht="11.25" customHeight="1">
      <c r="A22" s="43"/>
      <c r="B22" s="43"/>
      <c r="C22" s="51">
        <v>1</v>
      </c>
      <c r="D22" s="53">
        <v>20</v>
      </c>
      <c r="E22" s="51">
        <v>1.6</v>
      </c>
      <c r="F22" s="51" t="s">
        <v>116</v>
      </c>
      <c r="G22" s="51">
        <v>66</v>
      </c>
      <c r="H22" s="51">
        <v>0.65</v>
      </c>
      <c r="I22" s="51" t="s">
        <v>50</v>
      </c>
      <c r="J22" s="51">
        <v>29</v>
      </c>
      <c r="K22" s="51">
        <v>30</v>
      </c>
      <c r="L22" s="51"/>
      <c r="M22" s="51" t="s">
        <v>33</v>
      </c>
      <c r="N22" s="51" t="s">
        <v>62</v>
      </c>
      <c r="O22" s="51">
        <v>229</v>
      </c>
      <c r="P22" s="51">
        <v>366</v>
      </c>
      <c r="Q22" s="51">
        <v>228</v>
      </c>
      <c r="R22" s="43"/>
    </row>
    <row r="23" spans="1:18" ht="11.25" customHeight="1">
      <c r="A23" s="42"/>
      <c r="B23" s="42"/>
      <c r="C23" s="51">
        <v>24</v>
      </c>
      <c r="D23" s="51">
        <v>1</v>
      </c>
      <c r="E23" s="51">
        <v>1.1</v>
      </c>
      <c r="F23" s="36" t="s">
        <v>113</v>
      </c>
      <c r="G23" s="51">
        <v>70</v>
      </c>
      <c r="H23" s="51">
        <v>0.35</v>
      </c>
      <c r="I23" s="51">
        <v>1</v>
      </c>
      <c r="J23" s="51">
        <v>25</v>
      </c>
      <c r="K23" s="51">
        <v>28</v>
      </c>
      <c r="L23" s="51"/>
      <c r="M23" s="51" t="s">
        <v>61</v>
      </c>
      <c r="N23" s="51" t="s">
        <v>62</v>
      </c>
      <c r="O23" s="51">
        <v>118</v>
      </c>
      <c r="P23" s="51">
        <v>130</v>
      </c>
      <c r="Q23" s="51">
        <v>110</v>
      </c>
      <c r="R23" s="51"/>
    </row>
    <row r="24" spans="1:18" ht="11.25" customHeight="1">
      <c r="A24" s="74" t="s">
        <v>117</v>
      </c>
      <c r="B24" s="43" t="s">
        <v>118</v>
      </c>
      <c r="C24" s="51">
        <v>17</v>
      </c>
      <c r="D24" s="51">
        <v>15</v>
      </c>
      <c r="E24" s="51">
        <v>3.2</v>
      </c>
      <c r="F24" s="51" t="s">
        <v>113</v>
      </c>
      <c r="G24" s="51">
        <v>55</v>
      </c>
      <c r="H24" s="51">
        <v>0.85</v>
      </c>
      <c r="I24" s="51" t="s">
        <v>56</v>
      </c>
      <c r="J24" s="51">
        <v>24</v>
      </c>
      <c r="K24" s="51">
        <v>24</v>
      </c>
      <c r="L24" s="51"/>
      <c r="M24" s="51" t="s">
        <v>61</v>
      </c>
      <c r="N24" s="51" t="s">
        <v>62</v>
      </c>
      <c r="O24" s="51">
        <v>249</v>
      </c>
      <c r="P24" s="51">
        <v>796</v>
      </c>
      <c r="Q24" s="51">
        <v>641</v>
      </c>
      <c r="R24" s="51"/>
    </row>
    <row r="25" spans="1:18" ht="11.25" customHeight="1">
      <c r="A25" s="43"/>
      <c r="B25" s="73"/>
      <c r="C25" s="51">
        <v>19</v>
      </c>
      <c r="D25" s="53">
        <v>18</v>
      </c>
      <c r="E25" s="51">
        <v>2.6</v>
      </c>
      <c r="F25" s="36" t="s">
        <v>119</v>
      </c>
      <c r="G25" s="51">
        <v>117</v>
      </c>
      <c r="H25" s="51">
        <v>0.5</v>
      </c>
      <c r="I25" s="51" t="s">
        <v>56</v>
      </c>
      <c r="J25" s="51">
        <v>33</v>
      </c>
      <c r="K25" s="51">
        <v>38</v>
      </c>
      <c r="L25" s="51"/>
      <c r="M25" s="51" t="s">
        <v>61</v>
      </c>
      <c r="N25" s="51" t="s">
        <v>62</v>
      </c>
      <c r="O25" s="51">
        <v>318</v>
      </c>
      <c r="P25" s="51">
        <v>826</v>
      </c>
      <c r="Q25" s="51">
        <v>677</v>
      </c>
      <c r="R25" s="51"/>
    </row>
    <row r="26" spans="1:18" ht="11.25" customHeight="1">
      <c r="A26" s="43"/>
      <c r="B26" s="73"/>
      <c r="C26" s="51"/>
      <c r="D26" s="75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1.25" customHeight="1">
      <c r="A27" s="43"/>
      <c r="B27" s="73"/>
      <c r="C27" s="42"/>
      <c r="D27" s="42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1.2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1.25" customHeight="1">
      <c r="A29" s="42"/>
      <c r="B29" s="42"/>
      <c r="C29" s="42"/>
      <c r="D29" s="42"/>
      <c r="E29" s="42"/>
      <c r="F29" s="42"/>
      <c r="G29" s="42"/>
      <c r="H29" s="42"/>
      <c r="I29" s="42" t="s">
        <v>120</v>
      </c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1.25" customHeight="1">
      <c r="A30" s="76"/>
      <c r="B30" s="76" t="s">
        <v>58</v>
      </c>
      <c r="C30" s="77"/>
      <c r="D30" s="78"/>
      <c r="E30" s="79">
        <f>E14+E15+E16+E17+E18+E19+E20+E21+E22+E23+E24+E25</f>
        <v>22.1</v>
      </c>
      <c r="F30" s="80"/>
      <c r="G30" s="78"/>
      <c r="H30" s="78"/>
      <c r="I30" s="78"/>
      <c r="J30" s="78"/>
      <c r="K30" s="78"/>
      <c r="L30" s="78"/>
      <c r="M30" s="78"/>
      <c r="N30" s="78"/>
      <c r="O30" s="81">
        <f>SUM(O14:O29)</f>
        <v>2543</v>
      </c>
      <c r="P30" s="78">
        <f>SUM(P14:P29)</f>
        <v>4724</v>
      </c>
      <c r="Q30" s="78">
        <f>SUM(Q14:Q29)</f>
        <v>3864</v>
      </c>
      <c r="R30" s="42"/>
    </row>
    <row r="35" spans="5:14" ht="15" customHeight="1">
      <c r="E35" s="2"/>
      <c r="F35" s="2" t="s">
        <v>102</v>
      </c>
      <c r="G35" s="2"/>
      <c r="H35" s="2"/>
      <c r="I35" s="2"/>
      <c r="J35" s="2"/>
      <c r="K35" s="2"/>
      <c r="L35" s="2"/>
      <c r="M35" s="2"/>
      <c r="N35" s="2"/>
    </row>
    <row r="36" spans="1:2" ht="14.25" customHeight="1">
      <c r="A36" s="64"/>
      <c r="B36" s="70" t="s">
        <v>103</v>
      </c>
    </row>
    <row r="37" spans="1:2" ht="14.25" customHeight="1">
      <c r="A37" s="69"/>
      <c r="B37" s="70" t="s">
        <v>105</v>
      </c>
    </row>
    <row r="38" ht="14.25" customHeight="1"/>
    <row r="39" ht="16.5" customHeight="1">
      <c r="A39" s="64" t="s">
        <v>104</v>
      </c>
    </row>
    <row r="40" spans="2:18" ht="15.75" customHeight="1">
      <c r="B40" s="71"/>
      <c r="R40" s="54"/>
    </row>
    <row r="41" ht="15.75" customHeight="1">
      <c r="R41" s="71"/>
    </row>
    <row r="42" ht="12.75" customHeight="1"/>
    <row r="43" ht="15.75" customHeight="1">
      <c r="A43" s="71" t="s">
        <v>106</v>
      </c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50"/>
  <sheetViews>
    <sheetView workbookViewId="0" topLeftCell="A1">
      <selection activeCell="P9" sqref="P9"/>
    </sheetView>
  </sheetViews>
  <sheetFormatPr defaultColWidth="9.00390625" defaultRowHeight="14.25" customHeight="1"/>
  <cols>
    <col min="1" max="1" width="2.875" style="1" customWidth="1"/>
    <col min="2" max="2" width="15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5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7.62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1" ht="12.75" customHeight="1"/>
    <row r="2" spans="2:18" ht="20.25" customHeight="1">
      <c r="B2" s="163" t="s">
        <v>238</v>
      </c>
      <c r="C2" s="163"/>
      <c r="D2" s="163"/>
      <c r="E2" s="164"/>
      <c r="F2" s="163"/>
      <c r="M2" s="3" t="s">
        <v>0</v>
      </c>
      <c r="N2" s="3"/>
      <c r="O2" s="3"/>
      <c r="P2" s="3"/>
      <c r="Q2" s="3"/>
      <c r="R2" s="3"/>
    </row>
    <row r="3" spans="2:18" ht="15" customHeight="1">
      <c r="B3" s="4" t="s">
        <v>122</v>
      </c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2:18" ht="19.5" customHeight="1">
      <c r="B4" s="82" t="s">
        <v>239</v>
      </c>
      <c r="C4" s="82"/>
      <c r="D4" s="82"/>
      <c r="E4" s="82"/>
      <c r="F4" s="82"/>
      <c r="G4" s="82"/>
      <c r="L4" s="5"/>
      <c r="M4" s="3" t="s">
        <v>2</v>
      </c>
      <c r="N4" s="3"/>
      <c r="O4" s="3"/>
      <c r="P4" s="3"/>
      <c r="Q4" s="3"/>
      <c r="R4" s="3"/>
    </row>
    <row r="5" spans="2:18" ht="15" customHeight="1">
      <c r="B5" s="2" t="s">
        <v>240</v>
      </c>
      <c r="C5" s="2" t="s">
        <v>241</v>
      </c>
      <c r="D5" s="2"/>
      <c r="E5" s="2"/>
      <c r="F5" s="165"/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 customHeight="1">
      <c r="A7" s="7" t="s">
        <v>242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 customHeight="1"/>
    <row r="9" spans="1:18" ht="13.5" customHeight="1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 customHeight="1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 customHeight="1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 customHeight="1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1"/>
      <c r="N14" s="41"/>
      <c r="O14" s="53"/>
      <c r="P14" s="51"/>
      <c r="Q14" s="51"/>
      <c r="R14" s="43"/>
    </row>
    <row r="15" spans="1:18" ht="11.25" customHeight="1">
      <c r="A15" s="43"/>
      <c r="B15" s="43"/>
      <c r="C15" s="51">
        <v>13</v>
      </c>
      <c r="D15" s="51">
        <v>21</v>
      </c>
      <c r="E15" s="51">
        <v>3.4</v>
      </c>
      <c r="F15" s="51" t="s">
        <v>59</v>
      </c>
      <c r="G15" s="51">
        <v>83</v>
      </c>
      <c r="H15" s="51">
        <v>0.6</v>
      </c>
      <c r="I15" s="51">
        <v>1</v>
      </c>
      <c r="J15" s="51">
        <v>26</v>
      </c>
      <c r="K15" s="51">
        <v>28</v>
      </c>
      <c r="L15" s="51"/>
      <c r="M15" s="36" t="s">
        <v>127</v>
      </c>
      <c r="N15" s="41" t="s">
        <v>62</v>
      </c>
      <c r="O15" s="53">
        <f>P15/E15</f>
        <v>368.5294117647059</v>
      </c>
      <c r="P15" s="51">
        <v>1253</v>
      </c>
      <c r="Q15" s="51">
        <v>1049</v>
      </c>
      <c r="R15" s="43"/>
    </row>
    <row r="16" spans="1:18" ht="11.25" customHeight="1">
      <c r="A16" s="43"/>
      <c r="B16" s="43"/>
      <c r="C16" s="51">
        <v>13</v>
      </c>
      <c r="D16" s="51">
        <v>24.2</v>
      </c>
      <c r="E16" s="51">
        <v>0.2</v>
      </c>
      <c r="F16" s="51" t="s">
        <v>59</v>
      </c>
      <c r="G16" s="51">
        <v>73</v>
      </c>
      <c r="H16" s="51">
        <v>0.3</v>
      </c>
      <c r="I16" s="51" t="s">
        <v>56</v>
      </c>
      <c r="J16" s="51">
        <v>26</v>
      </c>
      <c r="K16" s="51">
        <v>28</v>
      </c>
      <c r="L16" s="51"/>
      <c r="M16" s="36" t="s">
        <v>127</v>
      </c>
      <c r="N16" s="41" t="s">
        <v>62</v>
      </c>
      <c r="O16" s="53">
        <f>P16/E16</f>
        <v>465</v>
      </c>
      <c r="P16" s="51">
        <v>93</v>
      </c>
      <c r="Q16" s="51">
        <v>68</v>
      </c>
      <c r="R16" s="43"/>
    </row>
    <row r="17" spans="1:18" ht="12" customHeight="1">
      <c r="A17" s="43"/>
      <c r="B17" s="43"/>
      <c r="C17" s="51">
        <v>14</v>
      </c>
      <c r="D17" s="51">
        <v>12</v>
      </c>
      <c r="E17" s="51">
        <v>0.9</v>
      </c>
      <c r="F17" s="51" t="s">
        <v>95</v>
      </c>
      <c r="G17" s="51">
        <v>83</v>
      </c>
      <c r="H17" s="51">
        <v>0.6</v>
      </c>
      <c r="I17" s="51" t="s">
        <v>56</v>
      </c>
      <c r="J17" s="166">
        <v>29</v>
      </c>
      <c r="K17" s="51">
        <v>36</v>
      </c>
      <c r="L17" s="51"/>
      <c r="M17" s="36" t="s">
        <v>127</v>
      </c>
      <c r="N17" s="41" t="s">
        <v>62</v>
      </c>
      <c r="O17" s="53">
        <f>P17/E17</f>
        <v>245.55555555555554</v>
      </c>
      <c r="P17" s="51">
        <v>221</v>
      </c>
      <c r="Q17" s="51">
        <v>111</v>
      </c>
      <c r="R17" s="43"/>
    </row>
    <row r="18" spans="1:18" ht="11.25" customHeight="1">
      <c r="A18" s="43"/>
      <c r="B18" s="43"/>
      <c r="C18" s="51">
        <v>14</v>
      </c>
      <c r="D18" s="51">
        <v>13</v>
      </c>
      <c r="E18" s="51">
        <v>1.3</v>
      </c>
      <c r="F18" s="51" t="s">
        <v>85</v>
      </c>
      <c r="G18" s="51">
        <v>73</v>
      </c>
      <c r="H18" s="51">
        <v>0.5</v>
      </c>
      <c r="I18" s="51" t="s">
        <v>56</v>
      </c>
      <c r="J18" s="51">
        <v>27</v>
      </c>
      <c r="K18" s="51">
        <v>32</v>
      </c>
      <c r="L18" s="51"/>
      <c r="M18" s="36" t="s">
        <v>127</v>
      </c>
      <c r="N18" s="41" t="s">
        <v>62</v>
      </c>
      <c r="O18" s="53">
        <f>P18/E18</f>
        <v>232.3076923076923</v>
      </c>
      <c r="P18" s="51">
        <v>302</v>
      </c>
      <c r="Q18" s="51">
        <v>196</v>
      </c>
      <c r="R18" s="43"/>
    </row>
    <row r="19" spans="1:18" ht="12" customHeight="1">
      <c r="A19" s="43"/>
      <c r="B19" s="39" t="s">
        <v>53</v>
      </c>
      <c r="C19" s="51"/>
      <c r="D19" s="51"/>
      <c r="E19" s="43">
        <f>SUM(E14:E18)</f>
        <v>5.800000000000001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3">
        <f>SUM(P14:P18)</f>
        <v>1869</v>
      </c>
      <c r="Q19" s="43">
        <f>SUM(Q14:Q18)</f>
        <v>1424</v>
      </c>
      <c r="R19" s="43"/>
    </row>
    <row r="20" spans="1:18" ht="11.25" customHeight="1">
      <c r="A20" s="43">
        <v>2</v>
      </c>
      <c r="B20" s="43" t="s">
        <v>63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36"/>
      <c r="N20" s="41"/>
      <c r="O20" s="53"/>
      <c r="P20" s="51"/>
      <c r="Q20" s="51"/>
      <c r="R20" s="43"/>
    </row>
    <row r="21" spans="1:18" ht="11.25" customHeight="1">
      <c r="A21" s="43"/>
      <c r="B21" s="43"/>
      <c r="C21" s="51">
        <v>21</v>
      </c>
      <c r="D21" s="51">
        <v>4.3</v>
      </c>
      <c r="E21" s="51">
        <v>2.1</v>
      </c>
      <c r="F21" s="51" t="s">
        <v>59</v>
      </c>
      <c r="G21" s="51">
        <v>73</v>
      </c>
      <c r="H21" s="51">
        <v>0.5</v>
      </c>
      <c r="I21" s="51" t="s">
        <v>56</v>
      </c>
      <c r="J21" s="51">
        <v>28</v>
      </c>
      <c r="K21" s="51">
        <v>32</v>
      </c>
      <c r="L21" s="51"/>
      <c r="M21" s="36" t="s">
        <v>127</v>
      </c>
      <c r="N21" s="41" t="s">
        <v>62</v>
      </c>
      <c r="O21" s="53">
        <f>P21/E21</f>
        <v>515.2380952380952</v>
      </c>
      <c r="P21" s="51">
        <v>1082</v>
      </c>
      <c r="Q21" s="51">
        <v>915</v>
      </c>
      <c r="R21" s="43"/>
    </row>
    <row r="22" spans="1:18" ht="11.25" customHeight="1">
      <c r="A22" s="43"/>
      <c r="B22" s="43"/>
      <c r="C22" s="51">
        <v>21</v>
      </c>
      <c r="D22" s="51">
        <v>4.4</v>
      </c>
      <c r="E22" s="51">
        <v>3.3</v>
      </c>
      <c r="F22" s="51" t="s">
        <v>59</v>
      </c>
      <c r="G22" s="51">
        <v>73</v>
      </c>
      <c r="H22" s="51">
        <v>0.5</v>
      </c>
      <c r="I22" s="51" t="s">
        <v>56</v>
      </c>
      <c r="J22" s="51">
        <v>28</v>
      </c>
      <c r="K22" s="51">
        <v>32</v>
      </c>
      <c r="L22" s="51"/>
      <c r="M22" s="36" t="s">
        <v>127</v>
      </c>
      <c r="N22" s="41" t="s">
        <v>62</v>
      </c>
      <c r="O22" s="53">
        <f>P22/E22</f>
        <v>486.06060606060606</v>
      </c>
      <c r="P22" s="51">
        <v>1604</v>
      </c>
      <c r="Q22" s="51">
        <v>1283</v>
      </c>
      <c r="R22" s="43"/>
    </row>
    <row r="23" spans="1:18" ht="11.25" customHeight="1">
      <c r="A23" s="43"/>
      <c r="B23" s="43"/>
      <c r="C23" s="51">
        <v>23</v>
      </c>
      <c r="D23" s="51">
        <v>19</v>
      </c>
      <c r="E23" s="51">
        <v>0.2</v>
      </c>
      <c r="F23" s="51" t="s">
        <v>59</v>
      </c>
      <c r="G23" s="51">
        <v>83</v>
      </c>
      <c r="H23" s="51">
        <v>0.55</v>
      </c>
      <c r="I23" s="51">
        <v>4</v>
      </c>
      <c r="J23" s="51">
        <v>27</v>
      </c>
      <c r="K23" s="51">
        <v>32</v>
      </c>
      <c r="L23" s="51"/>
      <c r="M23" s="36" t="s">
        <v>127</v>
      </c>
      <c r="N23" s="41" t="s">
        <v>62</v>
      </c>
      <c r="O23" s="53">
        <v>525</v>
      </c>
      <c r="P23" s="51">
        <v>105</v>
      </c>
      <c r="Q23" s="51">
        <v>54</v>
      </c>
      <c r="R23" s="43"/>
    </row>
    <row r="24" spans="1:18" ht="11.25" customHeight="1">
      <c r="A24" s="43"/>
      <c r="B24" s="43"/>
      <c r="C24" s="51">
        <v>23</v>
      </c>
      <c r="D24" s="51">
        <v>21</v>
      </c>
      <c r="E24" s="51">
        <v>0.5</v>
      </c>
      <c r="F24" s="51" t="s">
        <v>243</v>
      </c>
      <c r="G24" s="51">
        <v>104</v>
      </c>
      <c r="H24" s="51">
        <v>0.4</v>
      </c>
      <c r="I24" s="51">
        <v>2</v>
      </c>
      <c r="J24" s="51">
        <v>25</v>
      </c>
      <c r="K24" s="51">
        <v>44</v>
      </c>
      <c r="L24" s="51"/>
      <c r="M24" s="36" t="s">
        <v>127</v>
      </c>
      <c r="N24" s="41" t="s">
        <v>62</v>
      </c>
      <c r="O24" s="53">
        <v>482</v>
      </c>
      <c r="P24" s="51">
        <v>241</v>
      </c>
      <c r="Q24" s="51">
        <v>163</v>
      </c>
      <c r="R24" s="43"/>
    </row>
    <row r="25" spans="1:18" ht="11.25" customHeight="1">
      <c r="A25" s="43"/>
      <c r="B25" s="43"/>
      <c r="C25" s="51">
        <v>23</v>
      </c>
      <c r="D25" s="51">
        <v>20</v>
      </c>
      <c r="E25" s="51">
        <v>0.2</v>
      </c>
      <c r="F25" s="51" t="s">
        <v>113</v>
      </c>
      <c r="G25" s="51">
        <v>104</v>
      </c>
      <c r="H25" s="51">
        <v>0.4</v>
      </c>
      <c r="I25" s="51">
        <v>2</v>
      </c>
      <c r="J25" s="51">
        <v>27</v>
      </c>
      <c r="K25" s="51">
        <v>40</v>
      </c>
      <c r="L25" s="51"/>
      <c r="M25" s="36" t="s">
        <v>127</v>
      </c>
      <c r="N25" s="41" t="s">
        <v>62</v>
      </c>
      <c r="O25" s="53">
        <v>550</v>
      </c>
      <c r="P25" s="51">
        <v>110</v>
      </c>
      <c r="Q25" s="51">
        <v>71</v>
      </c>
      <c r="R25" s="43"/>
    </row>
    <row r="26" spans="1:18" ht="11.25" customHeight="1">
      <c r="A26" s="43"/>
      <c r="B26" s="39" t="s">
        <v>53</v>
      </c>
      <c r="C26" s="43"/>
      <c r="D26" s="49"/>
      <c r="E26" s="43">
        <f>SUM(E21:E25)</f>
        <v>6.300000000000001</v>
      </c>
      <c r="F26" s="43"/>
      <c r="G26" s="43"/>
      <c r="H26" s="43"/>
      <c r="I26" s="43"/>
      <c r="J26" s="43"/>
      <c r="K26" s="43"/>
      <c r="L26" s="43"/>
      <c r="M26" s="50"/>
      <c r="N26" s="50"/>
      <c r="O26" s="43"/>
      <c r="P26" s="43">
        <f>SUM(P21:P25)</f>
        <v>3142</v>
      </c>
      <c r="Q26" s="43">
        <f>SUM(Q21:Q25)</f>
        <v>2486</v>
      </c>
      <c r="R26" s="43"/>
    </row>
    <row r="27" spans="1:18" ht="11.25" customHeight="1">
      <c r="A27" s="43">
        <v>4</v>
      </c>
      <c r="B27" s="43" t="s">
        <v>73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36"/>
      <c r="N27" s="41"/>
      <c r="O27" s="53"/>
      <c r="P27" s="51"/>
      <c r="Q27" s="51"/>
      <c r="R27" s="43"/>
    </row>
    <row r="28" spans="1:18" ht="11.25" customHeight="1">
      <c r="A28" s="43"/>
      <c r="B28" s="43"/>
      <c r="C28" s="51">
        <v>23</v>
      </c>
      <c r="D28" s="51">
        <v>22.1</v>
      </c>
      <c r="E28" s="51">
        <v>1.8</v>
      </c>
      <c r="F28" s="51" t="s">
        <v>55</v>
      </c>
      <c r="G28" s="51">
        <v>93</v>
      </c>
      <c r="H28" s="51">
        <v>0.6</v>
      </c>
      <c r="I28" s="51" t="s">
        <v>56</v>
      </c>
      <c r="J28" s="51">
        <v>30</v>
      </c>
      <c r="K28" s="51">
        <v>32</v>
      </c>
      <c r="L28" s="51"/>
      <c r="M28" s="36" t="s">
        <v>127</v>
      </c>
      <c r="N28" s="41" t="s">
        <v>62</v>
      </c>
      <c r="O28" s="53">
        <f>P28/E28</f>
        <v>496.1111111111111</v>
      </c>
      <c r="P28" s="51">
        <v>893</v>
      </c>
      <c r="Q28" s="51">
        <v>705</v>
      </c>
      <c r="R28" s="43"/>
    </row>
    <row r="29" spans="1:18" ht="11.25" customHeight="1">
      <c r="A29" s="43"/>
      <c r="B29" s="43"/>
      <c r="C29" s="51">
        <v>23</v>
      </c>
      <c r="D29" s="51">
        <v>23</v>
      </c>
      <c r="E29" s="51">
        <v>3.2</v>
      </c>
      <c r="F29" s="51" t="s">
        <v>59</v>
      </c>
      <c r="G29" s="51">
        <v>93</v>
      </c>
      <c r="H29" s="51">
        <v>0.6</v>
      </c>
      <c r="I29" s="51">
        <v>1</v>
      </c>
      <c r="J29" s="51">
        <v>29</v>
      </c>
      <c r="K29" s="51">
        <v>32</v>
      </c>
      <c r="L29" s="51"/>
      <c r="M29" s="36" t="s">
        <v>127</v>
      </c>
      <c r="N29" s="41" t="s">
        <v>62</v>
      </c>
      <c r="O29" s="53">
        <f>P29/E29</f>
        <v>595.625</v>
      </c>
      <c r="P29" s="51">
        <v>1906</v>
      </c>
      <c r="Q29" s="51">
        <v>1567</v>
      </c>
      <c r="R29" s="43"/>
    </row>
    <row r="30" spans="1:18" ht="11.25" customHeight="1">
      <c r="A30" s="43"/>
      <c r="B30" s="39" t="s">
        <v>53</v>
      </c>
      <c r="C30" s="43"/>
      <c r="D30" s="43"/>
      <c r="E30" s="89">
        <f>SUM(E27:E29)</f>
        <v>5</v>
      </c>
      <c r="F30" s="51"/>
      <c r="G30" s="51"/>
      <c r="H30" s="51"/>
      <c r="I30" s="51"/>
      <c r="J30" s="51"/>
      <c r="K30" s="51"/>
      <c r="L30" s="51"/>
      <c r="M30" s="36"/>
      <c r="N30" s="51"/>
      <c r="O30" s="51"/>
      <c r="P30" s="43">
        <f>SUM(P27:P29)</f>
        <v>2799</v>
      </c>
      <c r="Q30" s="43">
        <f>SUM(Q27:Q29)</f>
        <v>2272</v>
      </c>
      <c r="R30" s="43"/>
    </row>
    <row r="31" spans="1:18" ht="11.25" customHeight="1">
      <c r="A31" s="43">
        <v>5</v>
      </c>
      <c r="B31" s="43" t="s">
        <v>118</v>
      </c>
      <c r="C31" s="51">
        <v>5</v>
      </c>
      <c r="D31" s="51">
        <v>26.1</v>
      </c>
      <c r="E31" s="51">
        <v>1.1</v>
      </c>
      <c r="F31" s="51" t="s">
        <v>59</v>
      </c>
      <c r="G31" s="51">
        <v>103</v>
      </c>
      <c r="H31" s="51">
        <v>0.6</v>
      </c>
      <c r="I31" s="51" t="s">
        <v>56</v>
      </c>
      <c r="J31" s="51">
        <v>32</v>
      </c>
      <c r="K31" s="51">
        <v>36</v>
      </c>
      <c r="L31" s="51"/>
      <c r="M31" s="36" t="s">
        <v>127</v>
      </c>
      <c r="N31" s="41" t="s">
        <v>62</v>
      </c>
      <c r="O31" s="53">
        <f>P31/E31</f>
        <v>614.5454545454545</v>
      </c>
      <c r="P31" s="51">
        <v>676</v>
      </c>
      <c r="Q31" s="51">
        <v>314</v>
      </c>
      <c r="R31" s="43"/>
    </row>
    <row r="32" spans="1:18" ht="11.25" customHeight="1">
      <c r="A32" s="43"/>
      <c r="B32" s="43"/>
      <c r="C32" s="51">
        <v>5</v>
      </c>
      <c r="D32" s="51">
        <v>31.2</v>
      </c>
      <c r="E32" s="51">
        <v>1.1</v>
      </c>
      <c r="F32" s="51" t="s">
        <v>59</v>
      </c>
      <c r="G32" s="51">
        <v>103</v>
      </c>
      <c r="H32" s="51">
        <v>0.5</v>
      </c>
      <c r="I32" s="51" t="s">
        <v>56</v>
      </c>
      <c r="J32" s="51">
        <v>31</v>
      </c>
      <c r="K32" s="51">
        <v>36</v>
      </c>
      <c r="L32" s="51"/>
      <c r="M32" s="36" t="s">
        <v>127</v>
      </c>
      <c r="N32" s="41" t="s">
        <v>62</v>
      </c>
      <c r="O32" s="53">
        <f>P32/E32</f>
        <v>548.1818181818181</v>
      </c>
      <c r="P32" s="51">
        <v>603</v>
      </c>
      <c r="Q32" s="51">
        <v>427</v>
      </c>
      <c r="R32" s="43"/>
    </row>
    <row r="33" spans="1:18" ht="11.25" customHeight="1">
      <c r="A33" s="43"/>
      <c r="B33" s="43"/>
      <c r="C33" s="51">
        <v>5</v>
      </c>
      <c r="D33" s="51">
        <v>31.3</v>
      </c>
      <c r="E33" s="51">
        <v>1.3</v>
      </c>
      <c r="F33" s="51" t="s">
        <v>59</v>
      </c>
      <c r="G33" s="51">
        <v>103</v>
      </c>
      <c r="H33" s="51">
        <v>0.5</v>
      </c>
      <c r="I33" s="51" t="s">
        <v>56</v>
      </c>
      <c r="J33" s="51">
        <v>31</v>
      </c>
      <c r="K33" s="51">
        <v>36</v>
      </c>
      <c r="L33" s="51"/>
      <c r="M33" s="36" t="s">
        <v>127</v>
      </c>
      <c r="N33" s="41" t="s">
        <v>62</v>
      </c>
      <c r="O33" s="53">
        <f>P33/E33</f>
        <v>661.5384615384615</v>
      </c>
      <c r="P33" s="51">
        <v>860</v>
      </c>
      <c r="Q33" s="51">
        <v>518</v>
      </c>
      <c r="R33" s="43"/>
    </row>
    <row r="34" spans="1:18" ht="11.25" customHeight="1">
      <c r="A34" s="43"/>
      <c r="B34" s="43"/>
      <c r="C34" s="51">
        <v>5</v>
      </c>
      <c r="D34" s="51">
        <v>32.1</v>
      </c>
      <c r="E34" s="51">
        <v>0.7</v>
      </c>
      <c r="F34" s="51" t="s">
        <v>128</v>
      </c>
      <c r="G34" s="51">
        <v>98</v>
      </c>
      <c r="H34" s="51">
        <v>0.5</v>
      </c>
      <c r="I34" s="51" t="s">
        <v>56</v>
      </c>
      <c r="J34" s="51">
        <v>30</v>
      </c>
      <c r="K34" s="51">
        <v>36</v>
      </c>
      <c r="L34" s="51"/>
      <c r="M34" s="36" t="s">
        <v>127</v>
      </c>
      <c r="N34" s="41" t="s">
        <v>62</v>
      </c>
      <c r="O34" s="53">
        <f>P34/E34</f>
        <v>551.4285714285714</v>
      </c>
      <c r="P34" s="51">
        <v>386</v>
      </c>
      <c r="Q34" s="51">
        <v>247</v>
      </c>
      <c r="R34" s="43"/>
    </row>
    <row r="35" spans="1:18" ht="11.25" customHeight="1">
      <c r="A35" s="43"/>
      <c r="B35" s="43"/>
      <c r="C35" s="51">
        <v>5</v>
      </c>
      <c r="D35" s="51">
        <v>41.1</v>
      </c>
      <c r="E35" s="51">
        <v>1.3</v>
      </c>
      <c r="F35" s="51" t="s">
        <v>59</v>
      </c>
      <c r="G35" s="51">
        <v>103</v>
      </c>
      <c r="H35" s="51">
        <v>0.5</v>
      </c>
      <c r="I35" s="51" t="s">
        <v>56</v>
      </c>
      <c r="J35" s="51">
        <v>32</v>
      </c>
      <c r="K35" s="51">
        <v>36</v>
      </c>
      <c r="L35" s="51"/>
      <c r="M35" s="36" t="s">
        <v>127</v>
      </c>
      <c r="N35" s="41" t="s">
        <v>62</v>
      </c>
      <c r="O35" s="53">
        <f>P35/E35</f>
        <v>337.6923076923077</v>
      </c>
      <c r="P35" s="51">
        <v>439</v>
      </c>
      <c r="Q35" s="51">
        <v>254</v>
      </c>
      <c r="R35" s="43"/>
    </row>
    <row r="36" spans="1:18" ht="11.25" customHeight="1">
      <c r="A36" s="43"/>
      <c r="B36" s="43"/>
      <c r="C36" s="51">
        <v>5</v>
      </c>
      <c r="D36" s="51">
        <v>41.2</v>
      </c>
      <c r="E36" s="51">
        <v>2.2</v>
      </c>
      <c r="F36" s="51" t="s">
        <v>59</v>
      </c>
      <c r="G36" s="51">
        <v>103</v>
      </c>
      <c r="H36" s="51">
        <v>0.5</v>
      </c>
      <c r="I36" s="51" t="s">
        <v>56</v>
      </c>
      <c r="J36" s="51">
        <v>32</v>
      </c>
      <c r="K36" s="51">
        <v>36</v>
      </c>
      <c r="L36" s="51"/>
      <c r="M36" s="36" t="s">
        <v>127</v>
      </c>
      <c r="N36" s="41" t="s">
        <v>62</v>
      </c>
      <c r="O36" s="53">
        <f>P36/E36</f>
        <v>846.3636363636363</v>
      </c>
      <c r="P36" s="51">
        <v>1862</v>
      </c>
      <c r="Q36" s="51">
        <v>992</v>
      </c>
      <c r="R36" s="43"/>
    </row>
    <row r="37" spans="1:18" ht="11.25" customHeight="1">
      <c r="A37" s="84"/>
      <c r="B37" s="43"/>
      <c r="C37" s="51">
        <v>5</v>
      </c>
      <c r="D37" s="51">
        <v>42</v>
      </c>
      <c r="E37" s="51">
        <v>1.5</v>
      </c>
      <c r="F37" s="51" t="s">
        <v>59</v>
      </c>
      <c r="G37" s="51">
        <v>103</v>
      </c>
      <c r="H37" s="51">
        <v>0.5</v>
      </c>
      <c r="I37" s="51" t="s">
        <v>56</v>
      </c>
      <c r="J37" s="51">
        <v>32</v>
      </c>
      <c r="K37" s="51">
        <v>36</v>
      </c>
      <c r="L37" s="51"/>
      <c r="M37" s="36" t="s">
        <v>127</v>
      </c>
      <c r="N37" s="41" t="s">
        <v>62</v>
      </c>
      <c r="O37" s="53">
        <f>P37/E37</f>
        <v>581.3333333333334</v>
      </c>
      <c r="P37" s="51">
        <v>872</v>
      </c>
      <c r="Q37" s="51">
        <v>615</v>
      </c>
      <c r="R37" s="43"/>
    </row>
    <row r="38" spans="1:18" ht="15.75" customHeight="1">
      <c r="A38" s="51"/>
      <c r="B38" s="167" t="s">
        <v>53</v>
      </c>
      <c r="C38" s="168"/>
      <c r="D38" s="169"/>
      <c r="E38" s="170">
        <f>E31+E32+E33+E34+E35+E36+E37</f>
        <v>9.2</v>
      </c>
      <c r="F38" s="171"/>
      <c r="G38" s="169"/>
      <c r="H38" s="169"/>
      <c r="I38" s="169"/>
      <c r="J38" s="169"/>
      <c r="K38" s="169"/>
      <c r="L38" s="169"/>
      <c r="M38" s="169"/>
      <c r="N38" s="169"/>
      <c r="O38" s="169"/>
      <c r="P38" s="169">
        <f>P31+P32+P33+P34+P35+P36+P37</f>
        <v>5698</v>
      </c>
      <c r="Q38" s="172">
        <f>Q31+Q32+Q33+Q34+Q35+Q36+Q37</f>
        <v>3367</v>
      </c>
      <c r="R38" s="43"/>
    </row>
    <row r="39" spans="1:18" ht="15.75" customHeight="1">
      <c r="A39" s="51"/>
      <c r="B39" s="173" t="s">
        <v>244</v>
      </c>
      <c r="C39" s="68"/>
      <c r="D39" s="68"/>
      <c r="E39" s="174">
        <f>E19+E26+E30+E38</f>
        <v>26.3</v>
      </c>
      <c r="F39" s="175"/>
      <c r="G39" s="68"/>
      <c r="H39" s="68"/>
      <c r="I39" s="68"/>
      <c r="J39" s="68"/>
      <c r="K39" s="68"/>
      <c r="L39" s="68"/>
      <c r="M39" s="68"/>
      <c r="N39" s="68"/>
      <c r="O39" s="68"/>
      <c r="P39" s="68">
        <f>P19+P26+P30+P38</f>
        <v>13508</v>
      </c>
      <c r="Q39" s="68">
        <f>Q19+Q26+Q30+Q38</f>
        <v>9549</v>
      </c>
      <c r="R39" s="43"/>
    </row>
    <row r="41" spans="6:14" ht="11.25" customHeight="1">
      <c r="F41" s="176" t="s">
        <v>245</v>
      </c>
      <c r="G41" s="176"/>
      <c r="H41" s="176"/>
      <c r="I41" s="176"/>
      <c r="J41" s="176"/>
      <c r="K41" s="176"/>
      <c r="L41" s="176"/>
      <c r="M41" s="176"/>
      <c r="N41" s="176"/>
    </row>
    <row r="42" spans="1:2" ht="15" customHeight="1">
      <c r="A42" s="64"/>
      <c r="B42" s="70" t="s">
        <v>103</v>
      </c>
    </row>
    <row r="43" spans="1:15" ht="14.25" customHeight="1">
      <c r="A43" s="69"/>
      <c r="B43" s="70" t="s">
        <v>105</v>
      </c>
      <c r="E43" s="2"/>
      <c r="O43" s="163"/>
    </row>
    <row r="46" ht="16.5" customHeight="1">
      <c r="A46" s="64" t="s">
        <v>104</v>
      </c>
    </row>
    <row r="47" spans="2:18" ht="15.75" customHeight="1">
      <c r="B47" s="71"/>
      <c r="R47" s="54"/>
    </row>
    <row r="48" ht="15.75" customHeight="1">
      <c r="R48" s="71"/>
    </row>
    <row r="49" ht="12.75" customHeight="1"/>
    <row r="50" ht="15.75" customHeight="1">
      <c r="A50" s="71" t="s">
        <v>106</v>
      </c>
    </row>
  </sheetData>
  <sheetProtection selectLockedCells="1" selectUnlockedCells="1"/>
  <mergeCells count="8">
    <mergeCell ref="M2:R2"/>
    <mergeCell ref="B3:F3"/>
    <mergeCell ref="L3:R3"/>
    <mergeCell ref="B4:G4"/>
    <mergeCell ref="M4:R4"/>
    <mergeCell ref="P5:R5"/>
    <mergeCell ref="A6:R6"/>
    <mergeCell ref="A7:R7"/>
  </mergeCells>
  <printOptions/>
  <pageMargins left="0.24027777777777778" right="0.30972222222222223" top="0.25" bottom="0.2798611111111111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25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5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7.62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205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8</v>
      </c>
      <c r="D14" s="51">
        <v>16.1</v>
      </c>
      <c r="E14" s="51">
        <v>3.5</v>
      </c>
      <c r="F14" s="51" t="s">
        <v>59</v>
      </c>
      <c r="G14" s="51">
        <v>78</v>
      </c>
      <c r="H14" s="51">
        <v>0.6</v>
      </c>
      <c r="I14" s="51" t="s">
        <v>56</v>
      </c>
      <c r="J14" s="51">
        <v>28</v>
      </c>
      <c r="K14" s="51">
        <v>32</v>
      </c>
      <c r="L14" s="51"/>
      <c r="M14" s="41" t="s">
        <v>61</v>
      </c>
      <c r="N14" s="41" t="s">
        <v>62</v>
      </c>
      <c r="O14" s="53">
        <f>P14/E14</f>
        <v>367.7142857142857</v>
      </c>
      <c r="P14" s="51">
        <v>1287</v>
      </c>
      <c r="Q14" s="51">
        <v>947</v>
      </c>
      <c r="R14" s="43"/>
    </row>
    <row r="15" spans="1:18" ht="11.25" customHeight="1">
      <c r="A15" s="43"/>
      <c r="B15" s="43"/>
      <c r="C15" s="51">
        <v>8</v>
      </c>
      <c r="D15" s="51">
        <v>19.1</v>
      </c>
      <c r="E15" s="51">
        <v>5.1</v>
      </c>
      <c r="F15" s="38" t="s">
        <v>59</v>
      </c>
      <c r="G15" s="51">
        <v>68</v>
      </c>
      <c r="H15" s="51">
        <v>0.7</v>
      </c>
      <c r="I15" s="51" t="s">
        <v>56</v>
      </c>
      <c r="J15" s="51">
        <v>27</v>
      </c>
      <c r="K15" s="51">
        <v>28</v>
      </c>
      <c r="L15" s="51"/>
      <c r="M15" s="41" t="s">
        <v>61</v>
      </c>
      <c r="N15" s="41" t="s">
        <v>62</v>
      </c>
      <c r="O15" s="53">
        <f>P15/E15</f>
        <v>401.37254901960785</v>
      </c>
      <c r="P15" s="51">
        <v>2047</v>
      </c>
      <c r="Q15" s="51">
        <v>1728</v>
      </c>
      <c r="R15" s="43"/>
    </row>
    <row r="16" spans="1:18" ht="11.25" customHeight="1">
      <c r="A16" s="43"/>
      <c r="B16" s="43"/>
      <c r="C16" s="51">
        <v>2</v>
      </c>
      <c r="D16" s="51">
        <v>31</v>
      </c>
      <c r="E16" s="51">
        <v>2.5</v>
      </c>
      <c r="F16" s="38" t="s">
        <v>59</v>
      </c>
      <c r="G16" s="51">
        <v>62</v>
      </c>
      <c r="H16" s="51">
        <v>0.7</v>
      </c>
      <c r="I16" s="51" t="s">
        <v>56</v>
      </c>
      <c r="J16" s="51">
        <v>25</v>
      </c>
      <c r="K16" s="51">
        <v>28</v>
      </c>
      <c r="L16" s="51"/>
      <c r="M16" s="41" t="s">
        <v>61</v>
      </c>
      <c r="N16" s="41" t="s">
        <v>62</v>
      </c>
      <c r="O16" s="53">
        <f>P16/E16</f>
        <v>327.2</v>
      </c>
      <c r="P16" s="51">
        <v>818</v>
      </c>
      <c r="Q16" s="51">
        <v>593</v>
      </c>
      <c r="R16" s="43"/>
    </row>
    <row r="17" spans="1:18" ht="11.25" customHeight="1">
      <c r="A17" s="43"/>
      <c r="B17" s="43"/>
      <c r="C17" s="51">
        <v>8</v>
      </c>
      <c r="D17" s="51">
        <v>21.2</v>
      </c>
      <c r="E17" s="51">
        <v>4.2</v>
      </c>
      <c r="F17" s="51" t="s">
        <v>59</v>
      </c>
      <c r="G17" s="51">
        <v>83</v>
      </c>
      <c r="H17" s="51">
        <v>0.74</v>
      </c>
      <c r="I17" s="51" t="s">
        <v>56</v>
      </c>
      <c r="J17" s="51">
        <v>29</v>
      </c>
      <c r="K17" s="51">
        <v>32</v>
      </c>
      <c r="L17" s="51"/>
      <c r="M17" s="41" t="s">
        <v>61</v>
      </c>
      <c r="N17" s="41" t="s">
        <v>62</v>
      </c>
      <c r="O17" s="53">
        <f>P17/E17</f>
        <v>428.8095238095238</v>
      </c>
      <c r="P17" s="51">
        <v>1801</v>
      </c>
      <c r="Q17" s="51">
        <v>1310</v>
      </c>
      <c r="R17" s="43"/>
    </row>
    <row r="18" spans="1:18" ht="11.25" customHeight="1">
      <c r="A18" s="43"/>
      <c r="B18" s="43"/>
      <c r="C18" s="51">
        <v>9</v>
      </c>
      <c r="D18" s="51">
        <v>1</v>
      </c>
      <c r="E18" s="51">
        <v>4</v>
      </c>
      <c r="F18" s="51" t="s">
        <v>59</v>
      </c>
      <c r="G18" s="51">
        <v>78</v>
      </c>
      <c r="H18" s="51">
        <v>0.7</v>
      </c>
      <c r="I18" s="51" t="s">
        <v>56</v>
      </c>
      <c r="J18" s="51">
        <v>29</v>
      </c>
      <c r="K18" s="51">
        <v>32</v>
      </c>
      <c r="L18" s="51"/>
      <c r="M18" s="36" t="s">
        <v>61</v>
      </c>
      <c r="N18" s="41" t="s">
        <v>62</v>
      </c>
      <c r="O18" s="53">
        <f>P18/E18</f>
        <v>419.5</v>
      </c>
      <c r="P18" s="51">
        <v>1678</v>
      </c>
      <c r="Q18" s="51">
        <v>1226</v>
      </c>
      <c r="R18" s="43"/>
    </row>
    <row r="19" spans="1:18" ht="11.25" customHeight="1">
      <c r="A19" s="43"/>
      <c r="B19" s="43"/>
      <c r="C19" s="51">
        <v>13</v>
      </c>
      <c r="D19" s="51">
        <v>21</v>
      </c>
      <c r="E19" s="51">
        <v>3.4</v>
      </c>
      <c r="F19" s="51" t="s">
        <v>59</v>
      </c>
      <c r="G19" s="51">
        <v>83</v>
      </c>
      <c r="H19" s="51">
        <v>0.6</v>
      </c>
      <c r="I19" s="51">
        <v>1</v>
      </c>
      <c r="J19" s="51">
        <v>26</v>
      </c>
      <c r="K19" s="51">
        <v>28</v>
      </c>
      <c r="L19" s="51"/>
      <c r="M19" s="36" t="s">
        <v>127</v>
      </c>
      <c r="N19" s="41" t="s">
        <v>62</v>
      </c>
      <c r="O19" s="53">
        <f>P19/E19</f>
        <v>368.5294117647059</v>
      </c>
      <c r="P19" s="51">
        <v>1253</v>
      </c>
      <c r="Q19" s="51">
        <v>1049</v>
      </c>
      <c r="R19" s="43"/>
    </row>
    <row r="20" spans="1:18" ht="11.25" customHeight="1">
      <c r="A20" s="43"/>
      <c r="B20" s="43"/>
      <c r="C20" s="51">
        <v>13</v>
      </c>
      <c r="D20" s="51">
        <v>24.2</v>
      </c>
      <c r="E20" s="51">
        <v>0.2</v>
      </c>
      <c r="F20" s="51" t="s">
        <v>59</v>
      </c>
      <c r="G20" s="51">
        <v>73</v>
      </c>
      <c r="H20" s="51">
        <v>0.3</v>
      </c>
      <c r="I20" s="51" t="s">
        <v>56</v>
      </c>
      <c r="J20" s="51">
        <v>26</v>
      </c>
      <c r="K20" s="51">
        <v>28</v>
      </c>
      <c r="L20" s="51"/>
      <c r="M20" s="36" t="s">
        <v>127</v>
      </c>
      <c r="N20" s="41" t="s">
        <v>62</v>
      </c>
      <c r="O20" s="53">
        <f>P20/E20</f>
        <v>465</v>
      </c>
      <c r="P20" s="51">
        <v>93</v>
      </c>
      <c r="Q20" s="51">
        <v>68</v>
      </c>
      <c r="R20" s="43"/>
    </row>
    <row r="21" spans="1:18" ht="12" customHeight="1">
      <c r="A21" s="43"/>
      <c r="B21" s="43"/>
      <c r="C21" s="51">
        <v>14</v>
      </c>
      <c r="D21" s="51">
        <v>12</v>
      </c>
      <c r="E21" s="51">
        <v>0.9</v>
      </c>
      <c r="F21" s="51" t="s">
        <v>95</v>
      </c>
      <c r="G21" s="51">
        <v>83</v>
      </c>
      <c r="H21" s="51">
        <v>0.6</v>
      </c>
      <c r="I21" s="51" t="s">
        <v>56</v>
      </c>
      <c r="J21" s="166">
        <v>29</v>
      </c>
      <c r="K21" s="51">
        <v>36</v>
      </c>
      <c r="L21" s="51"/>
      <c r="M21" s="36" t="s">
        <v>127</v>
      </c>
      <c r="N21" s="41" t="s">
        <v>62</v>
      </c>
      <c r="O21" s="53">
        <f>P21/E21</f>
        <v>245.55555555555554</v>
      </c>
      <c r="P21" s="51">
        <v>221</v>
      </c>
      <c r="Q21" s="51">
        <v>111</v>
      </c>
      <c r="R21" s="43"/>
    </row>
    <row r="22" spans="1:18" ht="11.25" customHeight="1">
      <c r="A22" s="43"/>
      <c r="B22" s="43"/>
      <c r="C22" s="51">
        <v>14</v>
      </c>
      <c r="D22" s="51">
        <v>13</v>
      </c>
      <c r="E22" s="51">
        <v>1.3</v>
      </c>
      <c r="F22" s="51" t="s">
        <v>85</v>
      </c>
      <c r="G22" s="51">
        <v>73</v>
      </c>
      <c r="H22" s="51">
        <v>0.5</v>
      </c>
      <c r="I22" s="51" t="s">
        <v>56</v>
      </c>
      <c r="J22" s="51">
        <v>27</v>
      </c>
      <c r="K22" s="51">
        <v>32</v>
      </c>
      <c r="L22" s="51"/>
      <c r="M22" s="36" t="s">
        <v>127</v>
      </c>
      <c r="N22" s="41" t="s">
        <v>62</v>
      </c>
      <c r="O22" s="53">
        <f>P22/E22</f>
        <v>232.3076923076923</v>
      </c>
      <c r="P22" s="51">
        <v>302</v>
      </c>
      <c r="Q22" s="51">
        <v>196</v>
      </c>
      <c r="R22" s="43"/>
    </row>
    <row r="23" spans="1:18" ht="11.25" customHeight="1">
      <c r="A23" s="43"/>
      <c r="B23" s="43"/>
      <c r="C23" s="51">
        <v>17</v>
      </c>
      <c r="D23" s="51">
        <v>3.2</v>
      </c>
      <c r="E23" s="51">
        <v>3.2</v>
      </c>
      <c r="F23" s="51" t="s">
        <v>59</v>
      </c>
      <c r="G23" s="51">
        <v>103</v>
      </c>
      <c r="H23" s="51">
        <v>0.6</v>
      </c>
      <c r="I23" s="51" t="s">
        <v>56</v>
      </c>
      <c r="J23" s="51">
        <v>31</v>
      </c>
      <c r="K23" s="51">
        <v>36</v>
      </c>
      <c r="L23" s="51"/>
      <c r="M23" s="36" t="s">
        <v>146</v>
      </c>
      <c r="N23" s="41" t="s">
        <v>62</v>
      </c>
      <c r="O23" s="53">
        <f>P23/E23</f>
        <v>249.375</v>
      </c>
      <c r="P23" s="51">
        <v>798</v>
      </c>
      <c r="Q23" s="51">
        <v>581</v>
      </c>
      <c r="R23" s="43"/>
    </row>
    <row r="24" spans="1:18" ht="12.75" customHeight="1">
      <c r="A24" s="43"/>
      <c r="B24" s="43"/>
      <c r="C24" s="51">
        <v>17</v>
      </c>
      <c r="D24" s="51">
        <v>3.1</v>
      </c>
      <c r="E24" s="51">
        <v>3.9</v>
      </c>
      <c r="F24" s="51" t="s">
        <v>59</v>
      </c>
      <c r="G24" s="51">
        <v>103</v>
      </c>
      <c r="H24" s="51">
        <v>0.6</v>
      </c>
      <c r="I24" s="51" t="s">
        <v>56</v>
      </c>
      <c r="J24" s="51">
        <v>31</v>
      </c>
      <c r="K24" s="51">
        <v>36</v>
      </c>
      <c r="L24" s="51"/>
      <c r="M24" s="36" t="s">
        <v>146</v>
      </c>
      <c r="N24" s="41" t="s">
        <v>62</v>
      </c>
      <c r="O24" s="53">
        <f>P24/E24</f>
        <v>515.3846153846154</v>
      </c>
      <c r="P24" s="51">
        <v>2010</v>
      </c>
      <c r="Q24" s="51">
        <v>1417</v>
      </c>
      <c r="R24" s="43"/>
    </row>
    <row r="25" spans="1:18" ht="12" customHeight="1">
      <c r="A25" s="43"/>
      <c r="B25" s="39" t="s">
        <v>53</v>
      </c>
      <c r="C25" s="51"/>
      <c r="D25" s="51"/>
      <c r="E25" s="43">
        <f>SUM(E14:E24)</f>
        <v>32.199999999999996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83">
        <f>SUM(P14:P24)</f>
        <v>12308</v>
      </c>
      <c r="Q25" s="43">
        <f>SUM(Q14:Q24)</f>
        <v>9226</v>
      </c>
      <c r="R25" s="43"/>
    </row>
    <row r="26" spans="1:18" ht="11.25" customHeight="1">
      <c r="A26" s="43">
        <v>2</v>
      </c>
      <c r="B26" s="43" t="s">
        <v>63</v>
      </c>
      <c r="C26" s="51">
        <v>15</v>
      </c>
      <c r="D26" s="51">
        <v>6.1</v>
      </c>
      <c r="E26" s="51">
        <v>3</v>
      </c>
      <c r="F26" s="51" t="s">
        <v>59</v>
      </c>
      <c r="G26" s="51">
        <v>83</v>
      </c>
      <c r="H26" s="51">
        <v>0.6</v>
      </c>
      <c r="I26" s="51" t="s">
        <v>56</v>
      </c>
      <c r="J26" s="51">
        <v>28</v>
      </c>
      <c r="K26" s="51">
        <v>36</v>
      </c>
      <c r="L26" s="51"/>
      <c r="M26" s="36" t="s">
        <v>61</v>
      </c>
      <c r="N26" s="41" t="s">
        <v>62</v>
      </c>
      <c r="O26" s="53">
        <f>P26/E26</f>
        <v>323</v>
      </c>
      <c r="P26" s="51">
        <v>969</v>
      </c>
      <c r="Q26" s="51">
        <v>834</v>
      </c>
      <c r="R26" s="43"/>
    </row>
    <row r="27" spans="1:18" ht="11.25" customHeight="1">
      <c r="A27" s="43"/>
      <c r="B27" s="43"/>
      <c r="C27" s="51">
        <v>15</v>
      </c>
      <c r="D27" s="51">
        <v>5.2</v>
      </c>
      <c r="E27" s="51">
        <v>0.6</v>
      </c>
      <c r="F27" s="51" t="s">
        <v>59</v>
      </c>
      <c r="G27" s="51">
        <v>92</v>
      </c>
      <c r="H27" s="51">
        <v>0.6</v>
      </c>
      <c r="I27" s="51" t="s">
        <v>56</v>
      </c>
      <c r="J27" s="51">
        <v>30</v>
      </c>
      <c r="K27" s="51">
        <v>40</v>
      </c>
      <c r="L27" s="51"/>
      <c r="M27" s="36" t="s">
        <v>104</v>
      </c>
      <c r="N27" s="41" t="s">
        <v>62</v>
      </c>
      <c r="O27" s="53">
        <f>P27/E27</f>
        <v>405</v>
      </c>
      <c r="P27" s="51">
        <v>243</v>
      </c>
      <c r="Q27" s="51">
        <v>220</v>
      </c>
      <c r="R27" s="43"/>
    </row>
    <row r="28" spans="1:18" ht="11.25" customHeight="1">
      <c r="A28" s="43"/>
      <c r="B28" s="43"/>
      <c r="C28" s="51">
        <v>16</v>
      </c>
      <c r="D28" s="51">
        <v>11</v>
      </c>
      <c r="E28" s="51">
        <v>5.6</v>
      </c>
      <c r="F28" s="51" t="s">
        <v>59</v>
      </c>
      <c r="G28" s="51">
        <v>70</v>
      </c>
      <c r="H28" s="51">
        <v>0.55</v>
      </c>
      <c r="I28" s="51" t="s">
        <v>56</v>
      </c>
      <c r="J28" s="51">
        <v>29</v>
      </c>
      <c r="K28" s="51">
        <v>32</v>
      </c>
      <c r="L28" s="51"/>
      <c r="M28" s="36" t="s">
        <v>61</v>
      </c>
      <c r="N28" s="41" t="s">
        <v>62</v>
      </c>
      <c r="O28" s="53">
        <f>P28/E28</f>
        <v>342.3214285714286</v>
      </c>
      <c r="P28" s="51">
        <v>1917</v>
      </c>
      <c r="Q28" s="51">
        <v>1586</v>
      </c>
      <c r="R28" s="43"/>
    </row>
    <row r="29" spans="1:18" ht="11.25" customHeight="1">
      <c r="A29" s="43"/>
      <c r="B29" s="43"/>
      <c r="C29" s="51">
        <v>17</v>
      </c>
      <c r="D29" s="51">
        <v>13</v>
      </c>
      <c r="E29" s="51">
        <v>2.9</v>
      </c>
      <c r="F29" s="51" t="s">
        <v>150</v>
      </c>
      <c r="G29" s="51">
        <v>78</v>
      </c>
      <c r="H29" s="51">
        <v>0.5</v>
      </c>
      <c r="I29" s="51" t="s">
        <v>56</v>
      </c>
      <c r="J29" s="51">
        <v>27</v>
      </c>
      <c r="K29" s="51">
        <v>32</v>
      </c>
      <c r="L29" s="51"/>
      <c r="M29" s="36" t="s">
        <v>61</v>
      </c>
      <c r="N29" s="41" t="s">
        <v>62</v>
      </c>
      <c r="O29" s="53">
        <f>P29/E29</f>
        <v>193.79310344827587</v>
      </c>
      <c r="P29" s="51">
        <v>562</v>
      </c>
      <c r="Q29" s="51">
        <v>487</v>
      </c>
      <c r="R29" s="43"/>
    </row>
    <row r="30" spans="1:18" ht="11.25" customHeight="1">
      <c r="A30" s="43"/>
      <c r="B30" s="43"/>
      <c r="C30" s="51">
        <v>21</v>
      </c>
      <c r="D30" s="51">
        <v>4.3</v>
      </c>
      <c r="E30" s="51">
        <v>2.1</v>
      </c>
      <c r="F30" s="51" t="s">
        <v>59</v>
      </c>
      <c r="G30" s="51">
        <v>73</v>
      </c>
      <c r="H30" s="51">
        <v>0.5</v>
      </c>
      <c r="I30" s="51" t="s">
        <v>56</v>
      </c>
      <c r="J30" s="51">
        <v>28</v>
      </c>
      <c r="K30" s="51">
        <v>32</v>
      </c>
      <c r="L30" s="51"/>
      <c r="M30" s="36" t="s">
        <v>127</v>
      </c>
      <c r="N30" s="41" t="s">
        <v>62</v>
      </c>
      <c r="O30" s="53">
        <f>P30/E30</f>
        <v>515.2380952380952</v>
      </c>
      <c r="P30" s="51">
        <v>1082</v>
      </c>
      <c r="Q30" s="51">
        <v>915</v>
      </c>
      <c r="R30" s="43"/>
    </row>
    <row r="31" spans="1:18" ht="11.25" customHeight="1">
      <c r="A31" s="43"/>
      <c r="B31" s="43"/>
      <c r="C31" s="51">
        <v>21</v>
      </c>
      <c r="D31" s="51">
        <v>4.4</v>
      </c>
      <c r="E31" s="51">
        <v>3.3</v>
      </c>
      <c r="F31" s="51" t="s">
        <v>59</v>
      </c>
      <c r="G31" s="51">
        <v>73</v>
      </c>
      <c r="H31" s="51">
        <v>0.5</v>
      </c>
      <c r="I31" s="51" t="s">
        <v>56</v>
      </c>
      <c r="J31" s="51">
        <v>28</v>
      </c>
      <c r="K31" s="51">
        <v>32</v>
      </c>
      <c r="L31" s="51"/>
      <c r="M31" s="36" t="s">
        <v>127</v>
      </c>
      <c r="N31" s="41" t="s">
        <v>62</v>
      </c>
      <c r="O31" s="53">
        <f>P31/E31</f>
        <v>486.06060606060606</v>
      </c>
      <c r="P31" s="51">
        <v>1604</v>
      </c>
      <c r="Q31" s="51">
        <v>1283</v>
      </c>
      <c r="R31" s="43"/>
    </row>
    <row r="32" spans="1:18" ht="11.25" customHeight="1">
      <c r="A32" s="43"/>
      <c r="B32" s="43"/>
      <c r="C32" s="51">
        <v>23</v>
      </c>
      <c r="D32" s="51">
        <v>19</v>
      </c>
      <c r="E32" s="51">
        <v>0.2</v>
      </c>
      <c r="F32" s="51" t="s">
        <v>59</v>
      </c>
      <c r="G32" s="51">
        <v>82</v>
      </c>
      <c r="H32" s="51">
        <v>0.55</v>
      </c>
      <c r="I32" s="51">
        <v>1</v>
      </c>
      <c r="J32" s="51">
        <v>27</v>
      </c>
      <c r="K32" s="51">
        <v>32</v>
      </c>
      <c r="L32" s="51"/>
      <c r="M32" s="36" t="s">
        <v>127</v>
      </c>
      <c r="N32" s="41" t="s">
        <v>62</v>
      </c>
      <c r="O32" s="53">
        <f>P32/E32</f>
        <v>525</v>
      </c>
      <c r="P32" s="51">
        <v>105</v>
      </c>
      <c r="Q32" s="51">
        <v>54</v>
      </c>
      <c r="R32" s="43"/>
    </row>
    <row r="33" spans="1:18" ht="11.25" customHeight="1">
      <c r="A33" s="43"/>
      <c r="B33" s="43"/>
      <c r="C33" s="51">
        <v>23</v>
      </c>
      <c r="D33" s="51">
        <v>20</v>
      </c>
      <c r="E33" s="51">
        <v>0.2</v>
      </c>
      <c r="F33" s="51" t="s">
        <v>59</v>
      </c>
      <c r="G33" s="51">
        <v>102</v>
      </c>
      <c r="H33" s="51">
        <v>0.4</v>
      </c>
      <c r="I33" s="51">
        <v>1</v>
      </c>
      <c r="J33" s="51">
        <v>27</v>
      </c>
      <c r="K33" s="51">
        <v>40</v>
      </c>
      <c r="L33" s="51"/>
      <c r="M33" s="36" t="s">
        <v>127</v>
      </c>
      <c r="N33" s="41" t="s">
        <v>62</v>
      </c>
      <c r="O33" s="53">
        <f>P33/E33</f>
        <v>550</v>
      </c>
      <c r="P33" s="51">
        <v>110</v>
      </c>
      <c r="Q33" s="51">
        <v>71</v>
      </c>
      <c r="R33" s="43"/>
    </row>
    <row r="34" spans="1:18" ht="11.25" customHeight="1">
      <c r="A34" s="43"/>
      <c r="B34" s="43"/>
      <c r="C34" s="51">
        <v>23</v>
      </c>
      <c r="D34" s="51">
        <v>21</v>
      </c>
      <c r="E34" s="51">
        <v>0.5</v>
      </c>
      <c r="F34" s="51" t="s">
        <v>243</v>
      </c>
      <c r="G34" s="51">
        <v>102</v>
      </c>
      <c r="H34" s="51">
        <v>0.4</v>
      </c>
      <c r="I34" s="51">
        <v>2</v>
      </c>
      <c r="J34" s="51">
        <v>25</v>
      </c>
      <c r="K34" s="51">
        <v>44</v>
      </c>
      <c r="L34" s="51"/>
      <c r="M34" s="36" t="s">
        <v>127</v>
      </c>
      <c r="N34" s="41" t="s">
        <v>62</v>
      </c>
      <c r="O34" s="53">
        <f>P34/E34</f>
        <v>482</v>
      </c>
      <c r="P34" s="51">
        <v>241</v>
      </c>
      <c r="Q34" s="51">
        <v>163</v>
      </c>
      <c r="R34" s="43"/>
    </row>
    <row r="35" spans="1:18" ht="11.25" customHeight="1">
      <c r="A35" s="43"/>
      <c r="B35" s="43"/>
      <c r="C35" s="51">
        <v>26</v>
      </c>
      <c r="D35" s="51">
        <v>11</v>
      </c>
      <c r="E35" s="51">
        <v>1.3</v>
      </c>
      <c r="F35" s="51" t="s">
        <v>59</v>
      </c>
      <c r="G35" s="51">
        <v>65</v>
      </c>
      <c r="H35" s="51">
        <v>0.85</v>
      </c>
      <c r="I35" s="51" t="s">
        <v>56</v>
      </c>
      <c r="J35" s="51">
        <v>25</v>
      </c>
      <c r="K35" s="51">
        <v>28</v>
      </c>
      <c r="L35" s="51"/>
      <c r="M35" s="36" t="s">
        <v>61</v>
      </c>
      <c r="N35" s="41" t="s">
        <v>62</v>
      </c>
      <c r="O35" s="53">
        <f>P35/E35</f>
        <v>366.15384615384613</v>
      </c>
      <c r="P35" s="51">
        <v>476</v>
      </c>
      <c r="Q35" s="51">
        <v>408</v>
      </c>
      <c r="R35" s="43"/>
    </row>
    <row r="36" spans="1:18" ht="11.25" customHeight="1">
      <c r="A36" s="43"/>
      <c r="B36" s="43"/>
      <c r="C36" s="51">
        <v>33</v>
      </c>
      <c r="D36" s="51">
        <v>22.1</v>
      </c>
      <c r="E36" s="51">
        <v>2.2</v>
      </c>
      <c r="F36" s="51" t="s">
        <v>137</v>
      </c>
      <c r="G36" s="51">
        <v>83</v>
      </c>
      <c r="H36" s="51">
        <v>0.75</v>
      </c>
      <c r="I36" s="51" t="s">
        <v>56</v>
      </c>
      <c r="J36" s="51">
        <v>30</v>
      </c>
      <c r="K36" s="51">
        <v>40</v>
      </c>
      <c r="L36" s="51"/>
      <c r="M36" s="36" t="s">
        <v>246</v>
      </c>
      <c r="N36" s="41" t="s">
        <v>62</v>
      </c>
      <c r="O36" s="53">
        <f>P36/E36</f>
        <v>547.2727272727273</v>
      </c>
      <c r="P36" s="51">
        <v>1204</v>
      </c>
      <c r="Q36" s="51">
        <v>957</v>
      </c>
      <c r="R36" s="43"/>
    </row>
    <row r="37" spans="1:18" ht="11.25" customHeight="1">
      <c r="A37" s="43"/>
      <c r="B37" s="43"/>
      <c r="C37" s="51">
        <v>26</v>
      </c>
      <c r="D37" s="51">
        <v>13.1</v>
      </c>
      <c r="E37" s="51">
        <v>1.7</v>
      </c>
      <c r="F37" s="51" t="s">
        <v>59</v>
      </c>
      <c r="G37" s="51">
        <v>73</v>
      </c>
      <c r="H37" s="51">
        <v>0.7</v>
      </c>
      <c r="I37" s="51" t="s">
        <v>56</v>
      </c>
      <c r="J37" s="51">
        <v>26</v>
      </c>
      <c r="K37" s="51">
        <v>28</v>
      </c>
      <c r="L37" s="51"/>
      <c r="M37" s="36" t="s">
        <v>61</v>
      </c>
      <c r="N37" s="41" t="s">
        <v>62</v>
      </c>
      <c r="O37" s="53">
        <f>P37/E37</f>
        <v>494.11764705882354</v>
      </c>
      <c r="P37" s="51">
        <v>840</v>
      </c>
      <c r="Q37" s="51">
        <v>756</v>
      </c>
      <c r="R37" s="43"/>
    </row>
    <row r="38" spans="1:18" ht="11.25" customHeight="1">
      <c r="A38" s="43"/>
      <c r="B38" s="43"/>
      <c r="C38" s="51">
        <v>34</v>
      </c>
      <c r="D38" s="51">
        <v>1</v>
      </c>
      <c r="E38" s="51">
        <v>1.1</v>
      </c>
      <c r="F38" s="51" t="s">
        <v>137</v>
      </c>
      <c r="G38" s="51">
        <v>88</v>
      </c>
      <c r="H38" s="51">
        <v>0.65</v>
      </c>
      <c r="I38" s="51" t="s">
        <v>56</v>
      </c>
      <c r="J38" s="51">
        <v>31</v>
      </c>
      <c r="K38" s="51">
        <v>36</v>
      </c>
      <c r="L38" s="51"/>
      <c r="M38" s="36" t="s">
        <v>246</v>
      </c>
      <c r="N38" s="41" t="s">
        <v>62</v>
      </c>
      <c r="O38" s="53">
        <f>P38/E38</f>
        <v>260.9090909090909</v>
      </c>
      <c r="P38" s="51">
        <v>287</v>
      </c>
      <c r="Q38" s="51">
        <v>226</v>
      </c>
      <c r="R38" s="43"/>
    </row>
    <row r="39" spans="1:18" ht="11.25" customHeight="1">
      <c r="A39" s="43"/>
      <c r="B39" s="39" t="s">
        <v>53</v>
      </c>
      <c r="C39" s="43"/>
      <c r="D39" s="49"/>
      <c r="E39" s="43">
        <f>SUM(E26:E38)</f>
        <v>24.7</v>
      </c>
      <c r="F39" s="43"/>
      <c r="G39" s="43"/>
      <c r="H39" s="43"/>
      <c r="I39" s="43"/>
      <c r="J39" s="43"/>
      <c r="K39" s="43"/>
      <c r="L39" s="43"/>
      <c r="M39" s="50"/>
      <c r="N39" s="50"/>
      <c r="O39" s="43"/>
      <c r="P39" s="43">
        <f>SUM(P26:P38)</f>
        <v>9640</v>
      </c>
      <c r="Q39" s="43">
        <f>SUM(Q26:Q38)</f>
        <v>7960</v>
      </c>
      <c r="R39" s="43"/>
    </row>
    <row r="40" spans="1:18" ht="11.25" customHeight="1">
      <c r="A40" s="43">
        <v>3</v>
      </c>
      <c r="B40" s="43" t="s">
        <v>48</v>
      </c>
      <c r="C40" s="51">
        <v>1</v>
      </c>
      <c r="D40" s="51">
        <v>19</v>
      </c>
      <c r="E40" s="51">
        <v>1.5</v>
      </c>
      <c r="F40" s="51" t="s">
        <v>247</v>
      </c>
      <c r="G40" s="51">
        <v>88</v>
      </c>
      <c r="H40" s="51">
        <v>0.7</v>
      </c>
      <c r="I40" s="51" t="s">
        <v>56</v>
      </c>
      <c r="J40" s="51">
        <v>32</v>
      </c>
      <c r="K40" s="51">
        <v>30</v>
      </c>
      <c r="L40" s="51"/>
      <c r="M40" s="36" t="s">
        <v>61</v>
      </c>
      <c r="N40" s="41" t="s">
        <v>62</v>
      </c>
      <c r="O40" s="53">
        <f>P40/E40</f>
        <v>506</v>
      </c>
      <c r="P40" s="51">
        <v>759</v>
      </c>
      <c r="Q40" s="51">
        <v>559</v>
      </c>
      <c r="R40" s="43"/>
    </row>
    <row r="41" spans="1:18" ht="11.25" customHeight="1">
      <c r="A41" s="43"/>
      <c r="B41" s="43"/>
      <c r="C41" s="51">
        <v>1</v>
      </c>
      <c r="D41" s="51">
        <v>27.1</v>
      </c>
      <c r="E41" s="51">
        <v>1</v>
      </c>
      <c r="F41" s="51" t="s">
        <v>72</v>
      </c>
      <c r="G41" s="51">
        <v>51</v>
      </c>
      <c r="H41" s="51">
        <v>0.8</v>
      </c>
      <c r="I41" s="51" t="s">
        <v>56</v>
      </c>
      <c r="J41" s="51">
        <v>22</v>
      </c>
      <c r="K41" s="51">
        <v>22</v>
      </c>
      <c r="L41" s="51"/>
      <c r="M41" s="36" t="s">
        <v>61</v>
      </c>
      <c r="N41" s="41" t="s">
        <v>62</v>
      </c>
      <c r="O41" s="53">
        <f>P41/E41</f>
        <v>392</v>
      </c>
      <c r="P41" s="51">
        <v>392</v>
      </c>
      <c r="Q41" s="51">
        <v>341</v>
      </c>
      <c r="R41" s="43"/>
    </row>
    <row r="42" spans="1:18" ht="11.25" customHeight="1">
      <c r="A42" s="43"/>
      <c r="B42" s="43"/>
      <c r="C42" s="51">
        <v>1</v>
      </c>
      <c r="D42" s="51">
        <v>27.2</v>
      </c>
      <c r="E42" s="51">
        <v>1</v>
      </c>
      <c r="F42" s="51" t="s">
        <v>72</v>
      </c>
      <c r="G42" s="51">
        <v>51</v>
      </c>
      <c r="H42" s="51">
        <v>0.8</v>
      </c>
      <c r="I42" s="51" t="s">
        <v>56</v>
      </c>
      <c r="J42" s="51">
        <v>22</v>
      </c>
      <c r="K42" s="51">
        <v>22</v>
      </c>
      <c r="L42" s="51"/>
      <c r="M42" s="36" t="s">
        <v>61</v>
      </c>
      <c r="N42" s="41" t="s">
        <v>62</v>
      </c>
      <c r="O42" s="53">
        <f>P42/E42</f>
        <v>498</v>
      </c>
      <c r="P42" s="51">
        <v>498</v>
      </c>
      <c r="Q42" s="51">
        <v>398</v>
      </c>
      <c r="R42" s="43"/>
    </row>
    <row r="43" spans="1:18" ht="11.25" customHeight="1">
      <c r="A43" s="43"/>
      <c r="B43" s="43"/>
      <c r="C43" s="51">
        <v>1</v>
      </c>
      <c r="D43" s="51">
        <v>33</v>
      </c>
      <c r="E43" s="51">
        <v>3.8</v>
      </c>
      <c r="F43" s="51" t="s">
        <v>84</v>
      </c>
      <c r="G43" s="51">
        <v>53</v>
      </c>
      <c r="H43" s="51">
        <v>0.8</v>
      </c>
      <c r="I43" s="51">
        <v>1</v>
      </c>
      <c r="J43" s="51">
        <v>20</v>
      </c>
      <c r="K43" s="51">
        <v>22</v>
      </c>
      <c r="L43" s="51"/>
      <c r="M43" s="36" t="s">
        <v>61</v>
      </c>
      <c r="N43" s="41" t="s">
        <v>62</v>
      </c>
      <c r="O43" s="53">
        <f>P43/E43</f>
        <v>379.47368421052636</v>
      </c>
      <c r="P43" s="51">
        <v>1442</v>
      </c>
      <c r="Q43" s="51">
        <v>1198</v>
      </c>
      <c r="R43" s="43"/>
    </row>
    <row r="44" spans="1:18" ht="11.25" customHeight="1">
      <c r="A44" s="43"/>
      <c r="B44" s="43"/>
      <c r="C44" s="51">
        <v>2</v>
      </c>
      <c r="D44" s="51">
        <v>17</v>
      </c>
      <c r="E44" s="51">
        <v>1</v>
      </c>
      <c r="F44" s="51" t="s">
        <v>55</v>
      </c>
      <c r="G44" s="51">
        <v>68</v>
      </c>
      <c r="H44" s="51">
        <v>0.7</v>
      </c>
      <c r="I44" s="51" t="s">
        <v>56</v>
      </c>
      <c r="J44" s="51">
        <v>27</v>
      </c>
      <c r="K44" s="51">
        <v>28</v>
      </c>
      <c r="L44" s="51"/>
      <c r="M44" s="36" t="s">
        <v>61</v>
      </c>
      <c r="N44" s="41" t="s">
        <v>62</v>
      </c>
      <c r="O44" s="53">
        <f>P44/E44</f>
        <v>539</v>
      </c>
      <c r="P44" s="51">
        <v>539</v>
      </c>
      <c r="Q44" s="51">
        <v>453</v>
      </c>
      <c r="R44" s="43"/>
    </row>
    <row r="45" spans="1:18" ht="11.25" customHeight="1">
      <c r="A45" s="43"/>
      <c r="B45" s="43"/>
      <c r="C45" s="51">
        <v>5</v>
      </c>
      <c r="D45" s="51">
        <v>4</v>
      </c>
      <c r="E45" s="51">
        <v>0.6</v>
      </c>
      <c r="F45" s="51" t="s">
        <v>72</v>
      </c>
      <c r="G45" s="51">
        <v>78</v>
      </c>
      <c r="H45" s="51">
        <v>0.8</v>
      </c>
      <c r="I45" s="51" t="s">
        <v>56</v>
      </c>
      <c r="J45" s="51">
        <v>27</v>
      </c>
      <c r="K45" s="51">
        <v>28</v>
      </c>
      <c r="L45" s="51"/>
      <c r="M45" s="36" t="s">
        <v>61</v>
      </c>
      <c r="N45" s="41" t="s">
        <v>62</v>
      </c>
      <c r="O45" s="53">
        <f>P45/E45</f>
        <v>556.6666666666667</v>
      </c>
      <c r="P45" s="51">
        <v>334</v>
      </c>
      <c r="Q45" s="51">
        <v>252</v>
      </c>
      <c r="R45" s="43"/>
    </row>
    <row r="46" spans="1:18" ht="11.25" customHeight="1">
      <c r="A46" s="43"/>
      <c r="B46" s="43"/>
      <c r="C46" s="51">
        <v>5</v>
      </c>
      <c r="D46" s="51">
        <v>5.1</v>
      </c>
      <c r="E46" s="51">
        <v>3.2</v>
      </c>
      <c r="F46" s="51" t="s">
        <v>55</v>
      </c>
      <c r="G46" s="51">
        <v>83</v>
      </c>
      <c r="H46" s="51">
        <v>0.7</v>
      </c>
      <c r="I46" s="51" t="s">
        <v>50</v>
      </c>
      <c r="J46" s="51">
        <v>31</v>
      </c>
      <c r="K46" s="51">
        <v>32</v>
      </c>
      <c r="L46" s="51"/>
      <c r="M46" s="36" t="s">
        <v>61</v>
      </c>
      <c r="N46" s="41" t="s">
        <v>62</v>
      </c>
      <c r="O46" s="53">
        <f>P46/E46</f>
        <v>584.0625</v>
      </c>
      <c r="P46" s="51">
        <v>1869</v>
      </c>
      <c r="Q46" s="51">
        <v>1501</v>
      </c>
      <c r="R46" s="43"/>
    </row>
    <row r="47" spans="1:18" ht="11.25" customHeight="1">
      <c r="A47" s="43"/>
      <c r="B47" s="43"/>
      <c r="C47" s="51">
        <v>37</v>
      </c>
      <c r="D47" s="51">
        <v>4</v>
      </c>
      <c r="E47" s="51">
        <v>2.3</v>
      </c>
      <c r="F47" s="51" t="s">
        <v>59</v>
      </c>
      <c r="G47" s="51">
        <v>60</v>
      </c>
      <c r="H47" s="51">
        <v>0.85</v>
      </c>
      <c r="I47" s="51" t="s">
        <v>234</v>
      </c>
      <c r="J47" s="51">
        <v>28</v>
      </c>
      <c r="K47" s="51">
        <v>28</v>
      </c>
      <c r="L47" s="51"/>
      <c r="M47" s="36" t="s">
        <v>61</v>
      </c>
      <c r="N47" s="41" t="s">
        <v>62</v>
      </c>
      <c r="O47" s="53">
        <f>P47/E47</f>
        <v>441.7391304347826</v>
      </c>
      <c r="P47" s="51">
        <v>1016</v>
      </c>
      <c r="Q47" s="51">
        <v>857</v>
      </c>
      <c r="R47" s="43"/>
    </row>
    <row r="48" spans="1:18" ht="11.25" customHeight="1">
      <c r="A48" s="43"/>
      <c r="B48" s="43"/>
      <c r="C48" s="51">
        <v>10</v>
      </c>
      <c r="D48" s="51">
        <v>11</v>
      </c>
      <c r="E48" s="51">
        <v>0.5</v>
      </c>
      <c r="F48" s="51" t="s">
        <v>59</v>
      </c>
      <c r="G48" s="51">
        <v>103</v>
      </c>
      <c r="H48" s="51">
        <v>0.4</v>
      </c>
      <c r="I48" s="51" t="s">
        <v>56</v>
      </c>
      <c r="J48" s="51">
        <v>31</v>
      </c>
      <c r="K48" s="51">
        <v>34</v>
      </c>
      <c r="L48" s="51"/>
      <c r="M48" s="36" t="s">
        <v>61</v>
      </c>
      <c r="N48" s="41" t="s">
        <v>62</v>
      </c>
      <c r="O48" s="53">
        <f>P48/E48</f>
        <v>480</v>
      </c>
      <c r="P48" s="51">
        <v>240</v>
      </c>
      <c r="Q48" s="51">
        <v>209</v>
      </c>
      <c r="R48" s="43"/>
    </row>
    <row r="49" spans="1:18" ht="11.25" customHeight="1">
      <c r="A49" s="43"/>
      <c r="B49" s="43"/>
      <c r="C49" s="51">
        <v>10</v>
      </c>
      <c r="D49" s="51">
        <v>12</v>
      </c>
      <c r="E49" s="51">
        <v>0.7</v>
      </c>
      <c r="F49" s="51" t="s">
        <v>248</v>
      </c>
      <c r="G49" s="51">
        <v>51</v>
      </c>
      <c r="H49" s="51">
        <v>0.8</v>
      </c>
      <c r="I49" s="51" t="s">
        <v>56</v>
      </c>
      <c r="J49" s="51">
        <v>23</v>
      </c>
      <c r="K49" s="51">
        <v>26</v>
      </c>
      <c r="L49" s="51"/>
      <c r="M49" s="36" t="s">
        <v>61</v>
      </c>
      <c r="N49" s="41" t="s">
        <v>62</v>
      </c>
      <c r="O49" s="53">
        <f>P49/E49</f>
        <v>588.5714285714286</v>
      </c>
      <c r="P49" s="51">
        <v>412</v>
      </c>
      <c r="Q49" s="51">
        <v>325</v>
      </c>
      <c r="R49" s="43"/>
    </row>
    <row r="50" spans="1:18" ht="11.25" customHeight="1">
      <c r="A50" s="43"/>
      <c r="B50" s="43"/>
      <c r="C50" s="51">
        <v>10</v>
      </c>
      <c r="D50" s="51">
        <v>8</v>
      </c>
      <c r="E50" s="51">
        <v>1.2</v>
      </c>
      <c r="F50" s="51" t="s">
        <v>95</v>
      </c>
      <c r="G50" s="51">
        <v>83</v>
      </c>
      <c r="H50" s="51">
        <v>0.7</v>
      </c>
      <c r="I50" s="51" t="s">
        <v>56</v>
      </c>
      <c r="J50" s="51">
        <v>28</v>
      </c>
      <c r="K50" s="51">
        <v>32</v>
      </c>
      <c r="L50" s="51"/>
      <c r="M50" s="36" t="s">
        <v>61</v>
      </c>
      <c r="N50" s="41" t="s">
        <v>62</v>
      </c>
      <c r="O50" s="53">
        <f>P50/E50</f>
        <v>577.5</v>
      </c>
      <c r="P50" s="51">
        <v>693</v>
      </c>
      <c r="Q50" s="51">
        <v>604</v>
      </c>
      <c r="R50" s="43"/>
    </row>
    <row r="51" spans="1:18" ht="11.25" customHeight="1">
      <c r="A51" s="43"/>
      <c r="B51" s="43"/>
      <c r="C51" s="51">
        <v>12</v>
      </c>
      <c r="D51" s="51">
        <v>22.2</v>
      </c>
      <c r="E51" s="51">
        <v>4.6</v>
      </c>
      <c r="F51" s="51" t="s">
        <v>49</v>
      </c>
      <c r="G51" s="51">
        <v>98</v>
      </c>
      <c r="H51" s="51">
        <v>0.5</v>
      </c>
      <c r="I51" s="51" t="s">
        <v>56</v>
      </c>
      <c r="J51" s="51">
        <v>31</v>
      </c>
      <c r="K51" s="51">
        <v>38</v>
      </c>
      <c r="L51" s="51"/>
      <c r="M51" s="36" t="s">
        <v>61</v>
      </c>
      <c r="N51" s="41" t="s">
        <v>62</v>
      </c>
      <c r="O51" s="53">
        <f>P51/E51</f>
        <v>537.3913043478261</v>
      </c>
      <c r="P51" s="51">
        <v>2472</v>
      </c>
      <c r="Q51" s="51">
        <v>2069</v>
      </c>
      <c r="R51" s="43"/>
    </row>
    <row r="52" spans="1:18" ht="11.25" customHeight="1">
      <c r="A52" s="43"/>
      <c r="B52" s="43"/>
      <c r="C52" s="51">
        <v>12</v>
      </c>
      <c r="D52" s="51">
        <v>22.3</v>
      </c>
      <c r="E52" s="51">
        <v>3.5</v>
      </c>
      <c r="F52" s="51" t="s">
        <v>49</v>
      </c>
      <c r="G52" s="51">
        <v>98</v>
      </c>
      <c r="H52" s="51">
        <v>0.5</v>
      </c>
      <c r="I52" s="51" t="s">
        <v>56</v>
      </c>
      <c r="J52" s="51">
        <v>31</v>
      </c>
      <c r="K52" s="51">
        <v>38</v>
      </c>
      <c r="L52" s="51"/>
      <c r="M52" s="36" t="s">
        <v>61</v>
      </c>
      <c r="N52" s="41" t="s">
        <v>62</v>
      </c>
      <c r="O52" s="53">
        <f>P52/E52</f>
        <v>424</v>
      </c>
      <c r="P52" s="51">
        <v>1484</v>
      </c>
      <c r="Q52" s="51">
        <v>1210</v>
      </c>
      <c r="R52" s="43"/>
    </row>
    <row r="53" spans="1:18" ht="11.25" customHeight="1">
      <c r="A53" s="43"/>
      <c r="B53" s="43"/>
      <c r="C53" s="51">
        <v>12</v>
      </c>
      <c r="D53" s="51">
        <v>25.2</v>
      </c>
      <c r="E53" s="51">
        <v>2.5</v>
      </c>
      <c r="F53" s="51" t="s">
        <v>85</v>
      </c>
      <c r="G53" s="51">
        <v>73</v>
      </c>
      <c r="H53" s="51">
        <v>0.7</v>
      </c>
      <c r="I53" s="51" t="s">
        <v>56</v>
      </c>
      <c r="J53" s="51">
        <v>28</v>
      </c>
      <c r="K53" s="51">
        <v>28</v>
      </c>
      <c r="L53" s="51"/>
      <c r="M53" s="36" t="s">
        <v>61</v>
      </c>
      <c r="N53" s="41" t="s">
        <v>62</v>
      </c>
      <c r="O53" s="53">
        <f>P53/E53</f>
        <v>441.6</v>
      </c>
      <c r="P53" s="51">
        <v>1104</v>
      </c>
      <c r="Q53" s="51">
        <v>965</v>
      </c>
      <c r="R53" s="43"/>
    </row>
    <row r="54" spans="1:18" ht="11.25" customHeight="1">
      <c r="A54" s="43"/>
      <c r="B54" s="43"/>
      <c r="C54" s="51">
        <v>12</v>
      </c>
      <c r="D54" s="51">
        <v>25.3</v>
      </c>
      <c r="E54" s="51">
        <v>2.8</v>
      </c>
      <c r="F54" s="51" t="s">
        <v>85</v>
      </c>
      <c r="G54" s="51">
        <v>73</v>
      </c>
      <c r="H54" s="51">
        <v>0.7</v>
      </c>
      <c r="I54" s="51" t="s">
        <v>56</v>
      </c>
      <c r="J54" s="51">
        <v>28</v>
      </c>
      <c r="K54" s="51">
        <v>28</v>
      </c>
      <c r="L54" s="51"/>
      <c r="M54" s="36" t="s">
        <v>61</v>
      </c>
      <c r="N54" s="41" t="s">
        <v>62</v>
      </c>
      <c r="O54" s="53">
        <f>P54/E54</f>
        <v>548.2142857142858</v>
      </c>
      <c r="P54" s="51">
        <v>1535</v>
      </c>
      <c r="Q54" s="51">
        <v>1343</v>
      </c>
      <c r="R54" s="43"/>
    </row>
    <row r="55" spans="1:18" ht="11.25" customHeight="1">
      <c r="A55" s="43"/>
      <c r="B55" s="43"/>
      <c r="C55" s="51">
        <v>12</v>
      </c>
      <c r="D55" s="51">
        <v>25.4</v>
      </c>
      <c r="E55" s="51">
        <v>3.7</v>
      </c>
      <c r="F55" s="51" t="s">
        <v>85</v>
      </c>
      <c r="G55" s="51">
        <v>73</v>
      </c>
      <c r="H55" s="51">
        <v>0.7</v>
      </c>
      <c r="I55" s="51" t="s">
        <v>56</v>
      </c>
      <c r="J55" s="51">
        <v>28</v>
      </c>
      <c r="K55" s="51">
        <v>28</v>
      </c>
      <c r="L55" s="51"/>
      <c r="M55" s="36" t="s">
        <v>61</v>
      </c>
      <c r="N55" s="41" t="s">
        <v>62</v>
      </c>
      <c r="O55" s="53">
        <f>P55/E55</f>
        <v>507.2972972972973</v>
      </c>
      <c r="P55" s="51">
        <v>1877</v>
      </c>
      <c r="Q55" s="51">
        <v>1636</v>
      </c>
      <c r="R55" s="43"/>
    </row>
    <row r="56" spans="1:18" ht="11.25" customHeight="1">
      <c r="A56" s="43"/>
      <c r="B56" s="43"/>
      <c r="C56" s="51">
        <v>12</v>
      </c>
      <c r="D56" s="51">
        <v>8.3</v>
      </c>
      <c r="E56" s="51">
        <v>2.6</v>
      </c>
      <c r="F56" s="51" t="s">
        <v>49</v>
      </c>
      <c r="G56" s="51">
        <v>98</v>
      </c>
      <c r="H56" s="51">
        <v>0.5</v>
      </c>
      <c r="I56" s="51" t="s">
        <v>56</v>
      </c>
      <c r="J56" s="51">
        <v>32</v>
      </c>
      <c r="K56" s="51">
        <v>34</v>
      </c>
      <c r="L56" s="51"/>
      <c r="M56" s="36" t="s">
        <v>61</v>
      </c>
      <c r="N56" s="41" t="s">
        <v>62</v>
      </c>
      <c r="O56" s="53">
        <f>P56/E56</f>
        <v>521.9230769230769</v>
      </c>
      <c r="P56" s="51">
        <v>1357</v>
      </c>
      <c r="Q56" s="51">
        <v>1170</v>
      </c>
      <c r="R56" s="43"/>
    </row>
    <row r="57" spans="1:18" ht="11.25" customHeight="1">
      <c r="A57" s="43"/>
      <c r="B57" s="43"/>
      <c r="C57" s="51">
        <v>25</v>
      </c>
      <c r="D57" s="51">
        <v>11</v>
      </c>
      <c r="E57" s="51">
        <v>2.6</v>
      </c>
      <c r="F57" s="51" t="s">
        <v>59</v>
      </c>
      <c r="G57" s="51">
        <v>74</v>
      </c>
      <c r="H57" s="51">
        <v>0.65</v>
      </c>
      <c r="I57" s="51">
        <v>1</v>
      </c>
      <c r="J57" s="51">
        <v>25</v>
      </c>
      <c r="K57" s="51">
        <v>32</v>
      </c>
      <c r="L57" s="51"/>
      <c r="M57" s="36" t="s">
        <v>61</v>
      </c>
      <c r="N57" s="41" t="s">
        <v>62</v>
      </c>
      <c r="O57" s="53">
        <f>P57/E57</f>
        <v>427.3076923076923</v>
      </c>
      <c r="P57" s="51">
        <v>1111</v>
      </c>
      <c r="Q57" s="51">
        <v>971</v>
      </c>
      <c r="R57" s="43"/>
    </row>
    <row r="58" spans="1:18" ht="11.25" customHeight="1">
      <c r="A58" s="43"/>
      <c r="B58" s="43"/>
      <c r="C58" s="51">
        <v>27</v>
      </c>
      <c r="D58" s="51">
        <v>29.1</v>
      </c>
      <c r="E58" s="51">
        <v>1.2</v>
      </c>
      <c r="F58" s="51" t="s">
        <v>59</v>
      </c>
      <c r="G58" s="51">
        <v>73</v>
      </c>
      <c r="H58" s="51">
        <v>0.8</v>
      </c>
      <c r="I58" s="51" t="s">
        <v>56</v>
      </c>
      <c r="J58" s="51">
        <v>27</v>
      </c>
      <c r="K58" s="51">
        <v>32</v>
      </c>
      <c r="L58" s="51"/>
      <c r="M58" s="36" t="s">
        <v>61</v>
      </c>
      <c r="N58" s="41" t="s">
        <v>62</v>
      </c>
      <c r="O58" s="53">
        <f>P58/E58</f>
        <v>278.33333333333337</v>
      </c>
      <c r="P58" s="51">
        <v>334</v>
      </c>
      <c r="Q58" s="51">
        <v>279</v>
      </c>
      <c r="R58" s="43"/>
    </row>
    <row r="59" spans="1:18" ht="11.25" customHeight="1">
      <c r="A59" s="43"/>
      <c r="B59" s="43"/>
      <c r="C59" s="51">
        <v>43</v>
      </c>
      <c r="D59" s="51">
        <v>16</v>
      </c>
      <c r="E59" s="51">
        <v>3.8</v>
      </c>
      <c r="F59" s="51" t="s">
        <v>55</v>
      </c>
      <c r="G59" s="51">
        <v>63</v>
      </c>
      <c r="H59" s="51">
        <v>0.75</v>
      </c>
      <c r="I59" s="51" t="s">
        <v>56</v>
      </c>
      <c r="J59" s="51">
        <v>26</v>
      </c>
      <c r="K59" s="51">
        <v>36</v>
      </c>
      <c r="L59" s="51"/>
      <c r="M59" s="36" t="s">
        <v>61</v>
      </c>
      <c r="N59" s="41" t="s">
        <v>62</v>
      </c>
      <c r="O59" s="53">
        <f>P59/E59</f>
        <v>279.4736842105263</v>
      </c>
      <c r="P59" s="51">
        <v>1062</v>
      </c>
      <c r="Q59" s="51">
        <v>909</v>
      </c>
      <c r="R59" s="43"/>
    </row>
    <row r="60" spans="1:18" ht="11.25" customHeight="1">
      <c r="A60" s="43"/>
      <c r="B60" s="43"/>
      <c r="C60" s="51">
        <v>44</v>
      </c>
      <c r="D60" s="51">
        <v>14</v>
      </c>
      <c r="E60" s="51">
        <v>3.8</v>
      </c>
      <c r="F60" s="51" t="s">
        <v>59</v>
      </c>
      <c r="G60" s="51">
        <v>63</v>
      </c>
      <c r="H60" s="51">
        <v>0.7</v>
      </c>
      <c r="I60" s="51">
        <v>1</v>
      </c>
      <c r="J60" s="51">
        <v>22</v>
      </c>
      <c r="K60" s="51">
        <v>24</v>
      </c>
      <c r="L60" s="51"/>
      <c r="M60" s="36" t="s">
        <v>61</v>
      </c>
      <c r="N60" s="41" t="s">
        <v>62</v>
      </c>
      <c r="O60" s="53">
        <f>P60/E60</f>
        <v>263.6842105263158</v>
      </c>
      <c r="P60" s="51">
        <v>1002</v>
      </c>
      <c r="Q60" s="51">
        <v>865</v>
      </c>
      <c r="R60" s="43"/>
    </row>
    <row r="61" spans="1:18" ht="11.25" customHeight="1">
      <c r="A61" s="43"/>
      <c r="B61" s="43"/>
      <c r="C61" s="51">
        <v>44</v>
      </c>
      <c r="D61" s="51">
        <v>14.1</v>
      </c>
      <c r="E61" s="51">
        <v>3.1</v>
      </c>
      <c r="F61" s="51" t="s">
        <v>59</v>
      </c>
      <c r="G61" s="51">
        <v>63</v>
      </c>
      <c r="H61" s="51">
        <v>0.7</v>
      </c>
      <c r="I61" s="51">
        <v>1</v>
      </c>
      <c r="J61" s="51">
        <v>22</v>
      </c>
      <c r="K61" s="51">
        <v>24</v>
      </c>
      <c r="L61" s="51"/>
      <c r="M61" s="36" t="s">
        <v>61</v>
      </c>
      <c r="N61" s="41" t="s">
        <v>62</v>
      </c>
      <c r="O61" s="53">
        <f>P61/E61</f>
        <v>343.8709677419355</v>
      </c>
      <c r="P61" s="51">
        <v>1066</v>
      </c>
      <c r="Q61" s="51">
        <v>929</v>
      </c>
      <c r="R61" s="43"/>
    </row>
    <row r="62" spans="1:18" ht="11.25" customHeight="1">
      <c r="A62" s="43"/>
      <c r="B62" s="43"/>
      <c r="C62" s="51">
        <v>44</v>
      </c>
      <c r="D62" s="51">
        <v>14.2</v>
      </c>
      <c r="E62" s="51">
        <v>2.1</v>
      </c>
      <c r="F62" s="51" t="s">
        <v>59</v>
      </c>
      <c r="G62" s="51">
        <v>63</v>
      </c>
      <c r="H62" s="51">
        <v>0.7</v>
      </c>
      <c r="I62" s="51">
        <v>1</v>
      </c>
      <c r="J62" s="51">
        <v>22</v>
      </c>
      <c r="K62" s="51">
        <v>24</v>
      </c>
      <c r="L62" s="51"/>
      <c r="M62" s="36" t="s">
        <v>61</v>
      </c>
      <c r="N62" s="41" t="s">
        <v>62</v>
      </c>
      <c r="O62" s="53">
        <f>P62/E62</f>
        <v>382.38095238095235</v>
      </c>
      <c r="P62" s="51">
        <v>803</v>
      </c>
      <c r="Q62" s="51">
        <v>702</v>
      </c>
      <c r="R62" s="43"/>
    </row>
    <row r="63" spans="1:18" ht="11.25" customHeight="1">
      <c r="A63" s="43"/>
      <c r="B63" s="39" t="s">
        <v>53</v>
      </c>
      <c r="C63" s="43"/>
      <c r="D63" s="43"/>
      <c r="E63" s="43">
        <f>SUM(E40:E62)</f>
        <v>53.1</v>
      </c>
      <c r="F63" s="43"/>
      <c r="G63" s="43"/>
      <c r="H63" s="43"/>
      <c r="I63" s="43"/>
      <c r="J63" s="43"/>
      <c r="K63" s="43"/>
      <c r="L63" s="43"/>
      <c r="M63" s="50"/>
      <c r="N63" s="50"/>
      <c r="O63" s="43"/>
      <c r="P63" s="43">
        <f>SUM(P40:P62)</f>
        <v>23401</v>
      </c>
      <c r="Q63" s="43">
        <f>SUM(Q40:Q62)</f>
        <v>19745</v>
      </c>
      <c r="R63" s="43"/>
    </row>
    <row r="64" spans="1:18" ht="11.25" customHeight="1">
      <c r="A64" s="43">
        <v>4</v>
      </c>
      <c r="B64" s="43" t="s">
        <v>73</v>
      </c>
      <c r="C64" s="51">
        <v>8</v>
      </c>
      <c r="D64" s="51">
        <v>25.1</v>
      </c>
      <c r="E64" s="51">
        <v>3.3</v>
      </c>
      <c r="F64" s="51" t="s">
        <v>59</v>
      </c>
      <c r="G64" s="51">
        <v>78</v>
      </c>
      <c r="H64" s="51">
        <v>0.4</v>
      </c>
      <c r="I64" s="51">
        <v>1</v>
      </c>
      <c r="J64" s="51">
        <v>25</v>
      </c>
      <c r="K64" s="51">
        <v>28</v>
      </c>
      <c r="L64" s="51"/>
      <c r="M64" s="36" t="s">
        <v>61</v>
      </c>
      <c r="N64" s="41" t="s">
        <v>62</v>
      </c>
      <c r="O64" s="53">
        <f>P64/E64</f>
        <v>381.8181818181818</v>
      </c>
      <c r="P64" s="51">
        <v>1260</v>
      </c>
      <c r="Q64" s="51">
        <v>956</v>
      </c>
      <c r="R64" s="43"/>
    </row>
    <row r="65" spans="1:18" ht="11.25" customHeight="1">
      <c r="A65" s="43"/>
      <c r="B65" s="43"/>
      <c r="C65" s="51">
        <v>8</v>
      </c>
      <c r="D65" s="51">
        <v>25.2</v>
      </c>
      <c r="E65" s="51">
        <v>3.1</v>
      </c>
      <c r="F65" s="51" t="s">
        <v>59</v>
      </c>
      <c r="G65" s="51">
        <v>78</v>
      </c>
      <c r="H65" s="51">
        <v>0.4</v>
      </c>
      <c r="I65" s="51">
        <v>1</v>
      </c>
      <c r="J65" s="51">
        <v>25</v>
      </c>
      <c r="K65" s="51">
        <v>28</v>
      </c>
      <c r="L65" s="51"/>
      <c r="M65" s="36" t="s">
        <v>61</v>
      </c>
      <c r="N65" s="41" t="s">
        <v>62</v>
      </c>
      <c r="O65" s="53">
        <f>P65/E65</f>
        <v>291.2903225806451</v>
      </c>
      <c r="P65" s="51">
        <v>903</v>
      </c>
      <c r="Q65" s="51">
        <v>576</v>
      </c>
      <c r="R65" s="43"/>
    </row>
    <row r="66" spans="1:18" ht="11.25" customHeight="1">
      <c r="A66" s="43"/>
      <c r="B66" s="43"/>
      <c r="C66" s="51">
        <v>8</v>
      </c>
      <c r="D66" s="51">
        <v>25.3</v>
      </c>
      <c r="E66" s="51">
        <v>4.1</v>
      </c>
      <c r="F66" s="51" t="s">
        <v>59</v>
      </c>
      <c r="G66" s="51">
        <v>78</v>
      </c>
      <c r="H66" s="51">
        <v>0.4</v>
      </c>
      <c r="I66" s="51">
        <v>1</v>
      </c>
      <c r="J66" s="51">
        <v>25</v>
      </c>
      <c r="K66" s="51">
        <v>28</v>
      </c>
      <c r="L66" s="51"/>
      <c r="M66" s="36" t="s">
        <v>61</v>
      </c>
      <c r="N66" s="41" t="s">
        <v>62</v>
      </c>
      <c r="O66" s="53">
        <f>P66/E66</f>
        <v>438.5365853658537</v>
      </c>
      <c r="P66" s="51">
        <v>1798</v>
      </c>
      <c r="Q66" s="51">
        <v>1128</v>
      </c>
      <c r="R66" s="43"/>
    </row>
    <row r="67" spans="1:18" ht="11.25" customHeight="1">
      <c r="A67" s="42"/>
      <c r="B67" s="42"/>
      <c r="C67" s="51">
        <v>12</v>
      </c>
      <c r="D67" s="51">
        <v>23.1</v>
      </c>
      <c r="E67" s="51">
        <v>5.1</v>
      </c>
      <c r="F67" s="51" t="s">
        <v>59</v>
      </c>
      <c r="G67" s="51">
        <v>73</v>
      </c>
      <c r="H67" s="51">
        <v>0.7</v>
      </c>
      <c r="I67" s="51" t="s">
        <v>56</v>
      </c>
      <c r="J67" s="51">
        <v>26</v>
      </c>
      <c r="K67" s="51">
        <v>28</v>
      </c>
      <c r="L67" s="51"/>
      <c r="M67" s="36" t="s">
        <v>61</v>
      </c>
      <c r="N67" s="41" t="s">
        <v>62</v>
      </c>
      <c r="O67" s="53">
        <f>P67/E67</f>
        <v>300.7843137254902</v>
      </c>
      <c r="P67" s="51">
        <v>1534</v>
      </c>
      <c r="Q67" s="51">
        <v>1036</v>
      </c>
      <c r="R67" s="43"/>
    </row>
    <row r="68" spans="1:18" ht="11.25" customHeight="1">
      <c r="A68" s="42"/>
      <c r="B68" s="42"/>
      <c r="C68" s="51">
        <v>13</v>
      </c>
      <c r="D68" s="51">
        <v>2</v>
      </c>
      <c r="E68" s="51">
        <v>6.3</v>
      </c>
      <c r="F68" s="51" t="s">
        <v>59</v>
      </c>
      <c r="G68" s="51">
        <v>78</v>
      </c>
      <c r="H68" s="51">
        <v>0.7</v>
      </c>
      <c r="I68" s="51" t="s">
        <v>56</v>
      </c>
      <c r="J68" s="51">
        <v>29</v>
      </c>
      <c r="K68" s="51">
        <v>32</v>
      </c>
      <c r="L68" s="51"/>
      <c r="M68" s="36" t="s">
        <v>61</v>
      </c>
      <c r="N68" s="41" t="s">
        <v>62</v>
      </c>
      <c r="O68" s="53">
        <f>P68/E68</f>
        <v>308.73015873015873</v>
      </c>
      <c r="P68" s="51">
        <v>1945</v>
      </c>
      <c r="Q68" s="51">
        <v>1533</v>
      </c>
      <c r="R68" s="43"/>
    </row>
    <row r="69" spans="1:18" ht="11.25" customHeight="1">
      <c r="A69" s="42"/>
      <c r="B69" s="42"/>
      <c r="C69" s="51">
        <v>16</v>
      </c>
      <c r="D69" s="51">
        <v>10</v>
      </c>
      <c r="E69" s="51">
        <v>6.4</v>
      </c>
      <c r="F69" s="51" t="s">
        <v>59</v>
      </c>
      <c r="G69" s="51">
        <v>78</v>
      </c>
      <c r="H69" s="51">
        <v>0.5</v>
      </c>
      <c r="I69" s="51" t="s">
        <v>56</v>
      </c>
      <c r="J69" s="51">
        <v>28</v>
      </c>
      <c r="K69" s="51">
        <v>32</v>
      </c>
      <c r="L69" s="51"/>
      <c r="M69" s="36" t="s">
        <v>61</v>
      </c>
      <c r="N69" s="41" t="s">
        <v>62</v>
      </c>
      <c r="O69" s="53">
        <f>P69/E69</f>
        <v>231.09375</v>
      </c>
      <c r="P69" s="51">
        <v>1479</v>
      </c>
      <c r="Q69" s="51">
        <v>1183</v>
      </c>
      <c r="R69" s="43"/>
    </row>
    <row r="70" spans="1:18" ht="11.25" customHeight="1">
      <c r="A70" s="43"/>
      <c r="B70" s="43"/>
      <c r="C70" s="51">
        <v>16</v>
      </c>
      <c r="D70" s="51">
        <v>27</v>
      </c>
      <c r="E70" s="51">
        <v>4.8</v>
      </c>
      <c r="F70" s="51" t="s">
        <v>59</v>
      </c>
      <c r="G70" s="51">
        <v>88</v>
      </c>
      <c r="H70" s="51">
        <v>0.7</v>
      </c>
      <c r="I70" s="51" t="s">
        <v>56</v>
      </c>
      <c r="J70" s="51">
        <v>30</v>
      </c>
      <c r="K70" s="51">
        <v>32</v>
      </c>
      <c r="L70" s="51"/>
      <c r="M70" s="36" t="s">
        <v>61</v>
      </c>
      <c r="N70" s="41" t="s">
        <v>62</v>
      </c>
      <c r="O70" s="53">
        <f>P70/E70</f>
        <v>360.625</v>
      </c>
      <c r="P70" s="51">
        <v>1731</v>
      </c>
      <c r="Q70" s="51">
        <v>1357</v>
      </c>
      <c r="R70" s="43"/>
    </row>
    <row r="71" spans="1:18" ht="11.25" customHeight="1">
      <c r="A71" s="43"/>
      <c r="B71" s="43"/>
      <c r="C71" s="51">
        <v>23</v>
      </c>
      <c r="D71" s="51">
        <v>22.1</v>
      </c>
      <c r="E71" s="51">
        <v>1.8</v>
      </c>
      <c r="F71" s="51" t="s">
        <v>55</v>
      </c>
      <c r="G71" s="51">
        <v>93</v>
      </c>
      <c r="H71" s="51">
        <v>0.6</v>
      </c>
      <c r="I71" s="51" t="s">
        <v>56</v>
      </c>
      <c r="J71" s="51">
        <v>30</v>
      </c>
      <c r="K71" s="51">
        <v>32</v>
      </c>
      <c r="L71" s="51"/>
      <c r="M71" s="36" t="s">
        <v>127</v>
      </c>
      <c r="N71" s="41" t="s">
        <v>62</v>
      </c>
      <c r="O71" s="53">
        <f>P71/E71</f>
        <v>496.1111111111111</v>
      </c>
      <c r="P71" s="51">
        <v>893</v>
      </c>
      <c r="Q71" s="51">
        <v>705</v>
      </c>
      <c r="R71" s="43"/>
    </row>
    <row r="72" spans="1:18" ht="11.25" customHeight="1">
      <c r="A72" s="43"/>
      <c r="B72" s="43"/>
      <c r="C72" s="51">
        <v>23</v>
      </c>
      <c r="D72" s="51">
        <v>23</v>
      </c>
      <c r="E72" s="51">
        <v>3.2</v>
      </c>
      <c r="F72" s="51" t="s">
        <v>59</v>
      </c>
      <c r="G72" s="51">
        <v>93</v>
      </c>
      <c r="H72" s="51">
        <v>0.6</v>
      </c>
      <c r="I72" s="51">
        <v>1</v>
      </c>
      <c r="J72" s="51">
        <v>29</v>
      </c>
      <c r="K72" s="51">
        <v>32</v>
      </c>
      <c r="L72" s="51"/>
      <c r="M72" s="36" t="s">
        <v>127</v>
      </c>
      <c r="N72" s="41" t="s">
        <v>62</v>
      </c>
      <c r="O72" s="53">
        <f>P72/E72</f>
        <v>602.1875</v>
      </c>
      <c r="P72" s="51">
        <v>1927</v>
      </c>
      <c r="Q72" s="51">
        <v>1567</v>
      </c>
      <c r="R72" s="43"/>
    </row>
    <row r="73" spans="1:18" ht="11.25" customHeight="1">
      <c r="A73" s="43"/>
      <c r="B73" s="39" t="s">
        <v>53</v>
      </c>
      <c r="C73" s="43"/>
      <c r="D73" s="43"/>
      <c r="E73" s="89">
        <f>SUM(E64:E72)</f>
        <v>38.1</v>
      </c>
      <c r="F73" s="51"/>
      <c r="G73" s="51"/>
      <c r="H73" s="51"/>
      <c r="I73" s="51"/>
      <c r="J73" s="51"/>
      <c r="K73" s="51"/>
      <c r="L73" s="51"/>
      <c r="M73" s="36"/>
      <c r="N73" s="51"/>
      <c r="O73" s="51"/>
      <c r="P73" s="43">
        <f>SUM(P64:P72)</f>
        <v>13470</v>
      </c>
      <c r="Q73" s="43">
        <f>SUM(Q64:Q72)</f>
        <v>10041</v>
      </c>
      <c r="R73" s="43"/>
    </row>
    <row r="74" spans="1:18" ht="11.25" customHeight="1">
      <c r="A74" s="43">
        <v>5</v>
      </c>
      <c r="B74" s="43" t="s">
        <v>118</v>
      </c>
      <c r="C74" s="51">
        <v>5</v>
      </c>
      <c r="D74" s="51">
        <v>26.1</v>
      </c>
      <c r="E74" s="51">
        <v>1.1</v>
      </c>
      <c r="F74" s="51" t="s">
        <v>59</v>
      </c>
      <c r="G74" s="51">
        <v>103</v>
      </c>
      <c r="H74" s="51">
        <v>0.6</v>
      </c>
      <c r="I74" s="51" t="s">
        <v>56</v>
      </c>
      <c r="J74" s="51">
        <v>32</v>
      </c>
      <c r="K74" s="51">
        <v>36</v>
      </c>
      <c r="L74" s="51"/>
      <c r="M74" s="36" t="s">
        <v>127</v>
      </c>
      <c r="N74" s="41" t="s">
        <v>62</v>
      </c>
      <c r="O74" s="53">
        <f>P74/E74</f>
        <v>614.5454545454545</v>
      </c>
      <c r="P74" s="51">
        <v>676</v>
      </c>
      <c r="Q74" s="51">
        <v>314</v>
      </c>
      <c r="R74" s="43"/>
    </row>
    <row r="75" spans="1:18" ht="11.25" customHeight="1">
      <c r="A75" s="43"/>
      <c r="B75" s="43"/>
      <c r="C75" s="51">
        <v>5</v>
      </c>
      <c r="D75" s="51">
        <v>31.2</v>
      </c>
      <c r="E75" s="51">
        <v>1.1</v>
      </c>
      <c r="F75" s="51" t="s">
        <v>59</v>
      </c>
      <c r="G75" s="51">
        <v>103</v>
      </c>
      <c r="H75" s="51">
        <v>0.5</v>
      </c>
      <c r="I75" s="51" t="s">
        <v>56</v>
      </c>
      <c r="J75" s="51">
        <v>31</v>
      </c>
      <c r="K75" s="51">
        <v>36</v>
      </c>
      <c r="L75" s="51"/>
      <c r="M75" s="36" t="s">
        <v>127</v>
      </c>
      <c r="N75" s="41" t="s">
        <v>62</v>
      </c>
      <c r="O75" s="53">
        <f>P75/E75</f>
        <v>548.1818181818181</v>
      </c>
      <c r="P75" s="51">
        <v>603</v>
      </c>
      <c r="Q75" s="51">
        <v>427</v>
      </c>
      <c r="R75" s="43"/>
    </row>
    <row r="76" spans="1:18" ht="11.25" customHeight="1">
      <c r="A76" s="43"/>
      <c r="B76" s="43"/>
      <c r="C76" s="51">
        <v>5</v>
      </c>
      <c r="D76" s="51">
        <v>31.3</v>
      </c>
      <c r="E76" s="51">
        <v>1.3</v>
      </c>
      <c r="F76" s="51" t="s">
        <v>59</v>
      </c>
      <c r="G76" s="51">
        <v>103</v>
      </c>
      <c r="H76" s="51">
        <v>0.5</v>
      </c>
      <c r="I76" s="51" t="s">
        <v>56</v>
      </c>
      <c r="J76" s="51">
        <v>31</v>
      </c>
      <c r="K76" s="51">
        <v>36</v>
      </c>
      <c r="L76" s="51"/>
      <c r="M76" s="36" t="s">
        <v>127</v>
      </c>
      <c r="N76" s="41" t="s">
        <v>62</v>
      </c>
      <c r="O76" s="53">
        <f>P76/E76</f>
        <v>661.5384615384615</v>
      </c>
      <c r="P76" s="51">
        <v>860</v>
      </c>
      <c r="Q76" s="51">
        <v>518</v>
      </c>
      <c r="R76" s="43"/>
    </row>
    <row r="77" spans="1:18" ht="11.25" customHeight="1">
      <c r="A77" s="43"/>
      <c r="B77" s="43"/>
      <c r="C77" s="51">
        <v>5</v>
      </c>
      <c r="D77" s="51">
        <v>32.1</v>
      </c>
      <c r="E77" s="51">
        <v>0.7</v>
      </c>
      <c r="F77" s="51" t="s">
        <v>128</v>
      </c>
      <c r="G77" s="51">
        <v>98</v>
      </c>
      <c r="H77" s="51">
        <v>0.5</v>
      </c>
      <c r="I77" s="51" t="s">
        <v>56</v>
      </c>
      <c r="J77" s="51">
        <v>30</v>
      </c>
      <c r="K77" s="51">
        <v>36</v>
      </c>
      <c r="L77" s="51"/>
      <c r="M77" s="36" t="s">
        <v>127</v>
      </c>
      <c r="N77" s="41" t="s">
        <v>62</v>
      </c>
      <c r="O77" s="53">
        <f>P77/E77</f>
        <v>551.4285714285714</v>
      </c>
      <c r="P77" s="51">
        <v>386</v>
      </c>
      <c r="Q77" s="51">
        <v>247</v>
      </c>
      <c r="R77" s="43"/>
    </row>
    <row r="78" spans="1:18" ht="11.25" customHeight="1">
      <c r="A78" s="43"/>
      <c r="B78" s="43"/>
      <c r="C78" s="51">
        <v>5</v>
      </c>
      <c r="D78" s="51">
        <v>41.1</v>
      </c>
      <c r="E78" s="51">
        <v>1.3</v>
      </c>
      <c r="F78" s="51" t="s">
        <v>59</v>
      </c>
      <c r="G78" s="51">
        <v>103</v>
      </c>
      <c r="H78" s="51">
        <v>0.5</v>
      </c>
      <c r="I78" s="51" t="s">
        <v>56</v>
      </c>
      <c r="J78" s="51">
        <v>32</v>
      </c>
      <c r="K78" s="51">
        <v>36</v>
      </c>
      <c r="L78" s="51"/>
      <c r="M78" s="36" t="s">
        <v>127</v>
      </c>
      <c r="N78" s="41" t="s">
        <v>62</v>
      </c>
      <c r="O78" s="53">
        <f>P78/E78</f>
        <v>337.6923076923077</v>
      </c>
      <c r="P78" s="51">
        <v>439</v>
      </c>
      <c r="Q78" s="51">
        <v>254</v>
      </c>
      <c r="R78" s="43"/>
    </row>
    <row r="79" spans="1:18" ht="11.25" customHeight="1">
      <c r="A79" s="43"/>
      <c r="B79" s="43"/>
      <c r="C79" s="51">
        <v>5</v>
      </c>
      <c r="D79" s="51">
        <v>41.2</v>
      </c>
      <c r="E79" s="51">
        <v>2.2</v>
      </c>
      <c r="F79" s="51" t="s">
        <v>59</v>
      </c>
      <c r="G79" s="51">
        <v>103</v>
      </c>
      <c r="H79" s="51">
        <v>0.5</v>
      </c>
      <c r="I79" s="51" t="s">
        <v>56</v>
      </c>
      <c r="J79" s="51">
        <v>32</v>
      </c>
      <c r="K79" s="51">
        <v>36</v>
      </c>
      <c r="L79" s="51"/>
      <c r="M79" s="36" t="s">
        <v>127</v>
      </c>
      <c r="N79" s="41" t="s">
        <v>62</v>
      </c>
      <c r="O79" s="53">
        <f>P79/E79</f>
        <v>846.3636363636363</v>
      </c>
      <c r="P79" s="51">
        <v>1862</v>
      </c>
      <c r="Q79" s="51">
        <v>992</v>
      </c>
      <c r="R79" s="43"/>
    </row>
    <row r="80" spans="1:18" ht="11.25" customHeight="1">
      <c r="A80" s="43"/>
      <c r="B80" s="43"/>
      <c r="C80" s="51">
        <v>5</v>
      </c>
      <c r="D80" s="51">
        <v>42</v>
      </c>
      <c r="E80" s="51">
        <v>1.5</v>
      </c>
      <c r="F80" s="51" t="s">
        <v>59</v>
      </c>
      <c r="G80" s="51">
        <v>103</v>
      </c>
      <c r="H80" s="51">
        <v>0.5</v>
      </c>
      <c r="I80" s="51" t="s">
        <v>56</v>
      </c>
      <c r="J80" s="51">
        <v>32</v>
      </c>
      <c r="K80" s="51">
        <v>36</v>
      </c>
      <c r="L80" s="51"/>
      <c r="M80" s="36" t="s">
        <v>127</v>
      </c>
      <c r="N80" s="41" t="s">
        <v>62</v>
      </c>
      <c r="O80" s="53">
        <f>P80/E80</f>
        <v>581.3333333333334</v>
      </c>
      <c r="P80" s="51">
        <v>872</v>
      </c>
      <c r="Q80" s="51">
        <v>615</v>
      </c>
      <c r="R80" s="43"/>
    </row>
    <row r="81" spans="1:18" ht="11.25" customHeight="1">
      <c r="A81" s="43"/>
      <c r="B81" s="43"/>
      <c r="C81" s="51">
        <v>6</v>
      </c>
      <c r="D81" s="51">
        <v>10.3</v>
      </c>
      <c r="E81" s="51">
        <v>2.5</v>
      </c>
      <c r="F81" s="51" t="s">
        <v>134</v>
      </c>
      <c r="G81" s="51">
        <v>113</v>
      </c>
      <c r="H81" s="51">
        <v>0.5</v>
      </c>
      <c r="I81" s="51" t="s">
        <v>56</v>
      </c>
      <c r="J81" s="51">
        <v>32</v>
      </c>
      <c r="K81" s="51">
        <v>40</v>
      </c>
      <c r="L81" s="51"/>
      <c r="M81" s="36" t="s">
        <v>61</v>
      </c>
      <c r="N81" s="41" t="s">
        <v>62</v>
      </c>
      <c r="O81" s="53">
        <f>P81/E81</f>
        <v>544</v>
      </c>
      <c r="P81" s="51">
        <v>1360</v>
      </c>
      <c r="Q81" s="51">
        <v>788</v>
      </c>
      <c r="R81" s="43"/>
    </row>
    <row r="82" spans="1:18" ht="11.25" customHeight="1">
      <c r="A82" s="43"/>
      <c r="B82" s="43"/>
      <c r="C82" s="51">
        <v>6</v>
      </c>
      <c r="D82" s="51">
        <v>19.3</v>
      </c>
      <c r="E82" s="51">
        <v>2.4</v>
      </c>
      <c r="F82" s="51" t="s">
        <v>144</v>
      </c>
      <c r="G82" s="51">
        <v>100</v>
      </c>
      <c r="H82" s="51">
        <v>0.6</v>
      </c>
      <c r="I82" s="51" t="s">
        <v>56</v>
      </c>
      <c r="J82" s="51">
        <v>31</v>
      </c>
      <c r="K82" s="51">
        <v>36</v>
      </c>
      <c r="L82" s="51"/>
      <c r="M82" s="36" t="s">
        <v>61</v>
      </c>
      <c r="N82" s="41" t="s">
        <v>62</v>
      </c>
      <c r="O82" s="53">
        <f>P82/E82</f>
        <v>522.5</v>
      </c>
      <c r="P82" s="51">
        <v>1254</v>
      </c>
      <c r="Q82" s="51">
        <v>764</v>
      </c>
      <c r="R82" s="43"/>
    </row>
    <row r="83" spans="1:18" ht="11.25" customHeight="1">
      <c r="A83" s="43"/>
      <c r="B83" s="43"/>
      <c r="C83" s="51">
        <v>6</v>
      </c>
      <c r="D83" s="51">
        <v>23.2</v>
      </c>
      <c r="E83" s="51">
        <v>3.8</v>
      </c>
      <c r="F83" s="51" t="s">
        <v>59</v>
      </c>
      <c r="G83" s="51">
        <v>103</v>
      </c>
      <c r="H83" s="51">
        <v>0.4</v>
      </c>
      <c r="I83" s="51">
        <v>1</v>
      </c>
      <c r="J83" s="51">
        <v>30</v>
      </c>
      <c r="K83" s="51">
        <v>36</v>
      </c>
      <c r="L83" s="51"/>
      <c r="M83" s="36" t="s">
        <v>61</v>
      </c>
      <c r="N83" s="41" t="s">
        <v>62</v>
      </c>
      <c r="O83" s="53">
        <f>P83/E83</f>
        <v>188.94736842105263</v>
      </c>
      <c r="P83" s="51">
        <v>718</v>
      </c>
      <c r="Q83" s="51">
        <v>323</v>
      </c>
      <c r="R83" s="43"/>
    </row>
    <row r="84" spans="1:18" ht="11.25" customHeight="1">
      <c r="A84" s="43"/>
      <c r="B84" s="43"/>
      <c r="C84" s="51">
        <v>7</v>
      </c>
      <c r="D84" s="51">
        <v>50</v>
      </c>
      <c r="E84" s="51">
        <v>2.7</v>
      </c>
      <c r="F84" s="51" t="s">
        <v>249</v>
      </c>
      <c r="G84" s="51">
        <v>53</v>
      </c>
      <c r="H84" s="51">
        <v>0.9</v>
      </c>
      <c r="I84" s="51">
        <v>1</v>
      </c>
      <c r="J84" s="51">
        <v>20</v>
      </c>
      <c r="K84" s="51">
        <v>20</v>
      </c>
      <c r="L84" s="51"/>
      <c r="M84" s="36" t="s">
        <v>61</v>
      </c>
      <c r="N84" s="41" t="s">
        <v>62</v>
      </c>
      <c r="O84" s="53">
        <f>P84/E84</f>
        <v>359.6296296296296</v>
      </c>
      <c r="P84" s="51">
        <v>971</v>
      </c>
      <c r="Q84" s="51">
        <v>633</v>
      </c>
      <c r="R84" s="43"/>
    </row>
    <row r="85" spans="1:18" ht="11.25" customHeight="1">
      <c r="A85" s="43"/>
      <c r="B85" s="43"/>
      <c r="C85" s="51">
        <v>8</v>
      </c>
      <c r="D85" s="51">
        <v>12.5</v>
      </c>
      <c r="E85" s="51">
        <v>4</v>
      </c>
      <c r="F85" s="51" t="s">
        <v>59</v>
      </c>
      <c r="G85" s="51">
        <v>92</v>
      </c>
      <c r="H85" s="51">
        <v>0.55</v>
      </c>
      <c r="I85" s="51">
        <v>1</v>
      </c>
      <c r="J85" s="51">
        <v>29</v>
      </c>
      <c r="K85" s="51">
        <v>32</v>
      </c>
      <c r="L85" s="51"/>
      <c r="M85" s="36" t="s">
        <v>250</v>
      </c>
      <c r="N85" s="41" t="s">
        <v>62</v>
      </c>
      <c r="O85" s="53">
        <f>P85/E85</f>
        <v>633.5</v>
      </c>
      <c r="P85" s="51">
        <v>2534</v>
      </c>
      <c r="Q85" s="51">
        <v>1332</v>
      </c>
      <c r="R85" s="43"/>
    </row>
    <row r="86" spans="1:18" ht="11.25" customHeight="1">
      <c r="A86" s="43"/>
      <c r="B86" s="43"/>
      <c r="C86" s="51">
        <v>8</v>
      </c>
      <c r="D86" s="51">
        <v>12.6</v>
      </c>
      <c r="E86" s="51">
        <v>3.9</v>
      </c>
      <c r="F86" s="51" t="s">
        <v>59</v>
      </c>
      <c r="G86" s="51">
        <v>92</v>
      </c>
      <c r="H86" s="51">
        <v>0.55</v>
      </c>
      <c r="I86" s="51">
        <v>1</v>
      </c>
      <c r="J86" s="51">
        <v>29</v>
      </c>
      <c r="K86" s="51">
        <v>32</v>
      </c>
      <c r="L86" s="51"/>
      <c r="M86" s="36" t="s">
        <v>250</v>
      </c>
      <c r="N86" s="41" t="s">
        <v>62</v>
      </c>
      <c r="O86" s="53">
        <f>P86/E86</f>
        <v>336.6666666666667</v>
      </c>
      <c r="P86" s="51">
        <v>1313</v>
      </c>
      <c r="Q86" s="51">
        <v>775</v>
      </c>
      <c r="R86" s="43"/>
    </row>
    <row r="87" spans="1:18" ht="11.25" customHeight="1">
      <c r="A87" s="43"/>
      <c r="B87" s="43"/>
      <c r="C87" s="51">
        <v>13</v>
      </c>
      <c r="D87" s="51">
        <v>43</v>
      </c>
      <c r="E87" s="51">
        <v>3.5</v>
      </c>
      <c r="F87" s="51" t="s">
        <v>59</v>
      </c>
      <c r="G87" s="51">
        <v>77</v>
      </c>
      <c r="H87" s="51">
        <v>0.35</v>
      </c>
      <c r="I87" s="51" t="s">
        <v>56</v>
      </c>
      <c r="J87" s="51">
        <v>29</v>
      </c>
      <c r="K87" s="51">
        <v>32</v>
      </c>
      <c r="L87" s="51"/>
      <c r="M87" s="36" t="s">
        <v>61</v>
      </c>
      <c r="N87" s="41" t="s">
        <v>62</v>
      </c>
      <c r="O87" s="53">
        <f>P87/E87</f>
        <v>381.7142857142857</v>
      </c>
      <c r="P87" s="51">
        <v>1336</v>
      </c>
      <c r="Q87" s="51">
        <v>1038</v>
      </c>
      <c r="R87" s="43"/>
    </row>
    <row r="88" spans="1:18" ht="11.25" customHeight="1">
      <c r="A88" s="43"/>
      <c r="B88" s="43"/>
      <c r="C88" s="51">
        <v>13</v>
      </c>
      <c r="D88" s="51">
        <v>44</v>
      </c>
      <c r="E88" s="51">
        <v>1.6</v>
      </c>
      <c r="F88" s="51" t="s">
        <v>251</v>
      </c>
      <c r="G88" s="51">
        <v>55</v>
      </c>
      <c r="H88" s="51">
        <v>0.6</v>
      </c>
      <c r="I88" s="51">
        <v>1</v>
      </c>
      <c r="J88" s="51">
        <v>18</v>
      </c>
      <c r="K88" s="51">
        <v>18</v>
      </c>
      <c r="L88" s="51"/>
      <c r="M88" s="36" t="s">
        <v>61</v>
      </c>
      <c r="N88" s="41" t="s">
        <v>62</v>
      </c>
      <c r="O88" s="53">
        <f>P88/E88</f>
        <v>437.5</v>
      </c>
      <c r="P88" s="51">
        <v>700</v>
      </c>
      <c r="Q88" s="51">
        <v>311</v>
      </c>
      <c r="R88" s="43"/>
    </row>
    <row r="89" spans="1:18" ht="11.25" customHeight="1">
      <c r="A89" s="43"/>
      <c r="B89" s="43"/>
      <c r="C89" s="51">
        <v>14</v>
      </c>
      <c r="D89" s="51">
        <v>30.4</v>
      </c>
      <c r="E89" s="51">
        <v>2.5</v>
      </c>
      <c r="F89" s="51" t="s">
        <v>59</v>
      </c>
      <c r="G89" s="51">
        <v>84</v>
      </c>
      <c r="H89" s="51">
        <v>0.7</v>
      </c>
      <c r="I89" s="51">
        <v>1</v>
      </c>
      <c r="J89" s="51">
        <v>27</v>
      </c>
      <c r="K89" s="51">
        <v>28</v>
      </c>
      <c r="L89" s="51"/>
      <c r="M89" s="36" t="s">
        <v>61</v>
      </c>
      <c r="N89" s="41" t="s">
        <v>62</v>
      </c>
      <c r="O89" s="53">
        <f>P89/E89</f>
        <v>333.6</v>
      </c>
      <c r="P89" s="51">
        <v>834</v>
      </c>
      <c r="Q89" s="51">
        <v>624</v>
      </c>
      <c r="R89" s="43"/>
    </row>
    <row r="90" spans="1:18" ht="11.25" customHeight="1">
      <c r="A90" s="43"/>
      <c r="B90" s="43"/>
      <c r="C90" s="51">
        <v>14</v>
      </c>
      <c r="D90" s="51">
        <v>30.5</v>
      </c>
      <c r="E90" s="51">
        <v>2.3</v>
      </c>
      <c r="F90" s="51" t="s">
        <v>59</v>
      </c>
      <c r="G90" s="51">
        <v>84</v>
      </c>
      <c r="H90" s="51">
        <v>0.7</v>
      </c>
      <c r="I90" s="51">
        <v>1</v>
      </c>
      <c r="J90" s="51">
        <v>27</v>
      </c>
      <c r="K90" s="51">
        <v>28</v>
      </c>
      <c r="L90" s="51"/>
      <c r="M90" s="36" t="s">
        <v>61</v>
      </c>
      <c r="N90" s="41" t="s">
        <v>62</v>
      </c>
      <c r="O90" s="53">
        <f>P90/E90</f>
        <v>235.21739130434784</v>
      </c>
      <c r="P90" s="51">
        <v>541</v>
      </c>
      <c r="Q90" s="51">
        <v>424</v>
      </c>
      <c r="R90" s="43"/>
    </row>
    <row r="91" spans="1:18" ht="11.25" customHeight="1">
      <c r="A91" s="43"/>
      <c r="B91" s="43"/>
      <c r="C91" s="51">
        <v>26</v>
      </c>
      <c r="D91" s="51">
        <v>8.2</v>
      </c>
      <c r="E91" s="51">
        <v>3.6</v>
      </c>
      <c r="F91" s="51" t="s">
        <v>252</v>
      </c>
      <c r="G91" s="51">
        <v>99</v>
      </c>
      <c r="H91" s="51">
        <v>0.6</v>
      </c>
      <c r="I91" s="51" t="s">
        <v>56</v>
      </c>
      <c r="J91" s="51">
        <v>33</v>
      </c>
      <c r="K91" s="51">
        <v>34</v>
      </c>
      <c r="L91" s="51"/>
      <c r="M91" s="36" t="s">
        <v>61</v>
      </c>
      <c r="N91" s="41" t="s">
        <v>62</v>
      </c>
      <c r="O91" s="53">
        <f>P91/E91</f>
        <v>331.38888888888886</v>
      </c>
      <c r="P91" s="51">
        <v>1193</v>
      </c>
      <c r="Q91" s="51">
        <v>896</v>
      </c>
      <c r="R91" s="43"/>
    </row>
    <row r="92" spans="1:18" ht="11.25" customHeight="1">
      <c r="A92" s="43"/>
      <c r="B92" s="43"/>
      <c r="C92" s="51">
        <v>34</v>
      </c>
      <c r="D92" s="51">
        <v>6</v>
      </c>
      <c r="E92" s="51">
        <v>3.6</v>
      </c>
      <c r="F92" s="51" t="s">
        <v>59</v>
      </c>
      <c r="G92" s="51">
        <v>69</v>
      </c>
      <c r="H92" s="51">
        <v>0.85</v>
      </c>
      <c r="I92" s="51" t="s">
        <v>50</v>
      </c>
      <c r="J92" s="51">
        <v>29</v>
      </c>
      <c r="K92" s="51">
        <v>22</v>
      </c>
      <c r="L92" s="51"/>
      <c r="M92" s="36" t="s">
        <v>253</v>
      </c>
      <c r="N92" s="41" t="s">
        <v>62</v>
      </c>
      <c r="O92" s="53">
        <f>P92/E92</f>
        <v>647.5</v>
      </c>
      <c r="P92" s="51">
        <v>2331</v>
      </c>
      <c r="Q92" s="51">
        <v>1854</v>
      </c>
      <c r="R92" s="43"/>
    </row>
    <row r="93" spans="1:18" ht="11.25" customHeight="1">
      <c r="A93" s="43"/>
      <c r="B93" s="43"/>
      <c r="C93" s="51" t="s">
        <v>104</v>
      </c>
      <c r="D93" s="51">
        <v>24.4</v>
      </c>
      <c r="E93" s="51">
        <v>2.9</v>
      </c>
      <c r="F93" s="51" t="s">
        <v>140</v>
      </c>
      <c r="G93" s="51">
        <v>88</v>
      </c>
      <c r="H93" s="51">
        <v>0.65</v>
      </c>
      <c r="I93" s="51" t="s">
        <v>50</v>
      </c>
      <c r="J93" s="51">
        <v>32</v>
      </c>
      <c r="K93" s="51">
        <v>34</v>
      </c>
      <c r="L93" s="51"/>
      <c r="M93" s="36" t="s">
        <v>61</v>
      </c>
      <c r="N93" s="41" t="s">
        <v>62</v>
      </c>
      <c r="O93" s="53">
        <f>P93/E93</f>
        <v>364.1379310344828</v>
      </c>
      <c r="P93" s="51">
        <v>1056</v>
      </c>
      <c r="Q93" s="51">
        <v>743</v>
      </c>
      <c r="R93" s="43"/>
    </row>
    <row r="94" spans="1:18" ht="11.25" customHeight="1">
      <c r="A94" s="43"/>
      <c r="B94" s="43"/>
      <c r="C94" s="51">
        <v>35</v>
      </c>
      <c r="D94" s="51">
        <v>26.1</v>
      </c>
      <c r="E94" s="51">
        <v>4.4</v>
      </c>
      <c r="F94" s="51" t="s">
        <v>59</v>
      </c>
      <c r="G94" s="51">
        <v>78</v>
      </c>
      <c r="H94" s="51">
        <v>0.8</v>
      </c>
      <c r="I94" s="51" t="s">
        <v>50</v>
      </c>
      <c r="J94" s="51">
        <v>30</v>
      </c>
      <c r="K94" s="51">
        <v>28</v>
      </c>
      <c r="L94" s="51"/>
      <c r="M94" s="36" t="s">
        <v>254</v>
      </c>
      <c r="N94" s="41" t="s">
        <v>62</v>
      </c>
      <c r="O94" s="53">
        <f>P94/E94</f>
        <v>482.49999999999994</v>
      </c>
      <c r="P94" s="51">
        <v>2123</v>
      </c>
      <c r="Q94" s="51">
        <v>1400</v>
      </c>
      <c r="R94" s="43"/>
    </row>
    <row r="95" spans="1:18" ht="11.25" customHeight="1">
      <c r="A95" s="43"/>
      <c r="B95" s="43"/>
      <c r="C95" s="51">
        <v>35</v>
      </c>
      <c r="D95" s="51">
        <v>26.2</v>
      </c>
      <c r="E95" s="51">
        <v>3.4</v>
      </c>
      <c r="F95" s="51" t="s">
        <v>59</v>
      </c>
      <c r="G95" s="51">
        <v>78</v>
      </c>
      <c r="H95" s="51">
        <v>0.8</v>
      </c>
      <c r="I95" s="51" t="s">
        <v>50</v>
      </c>
      <c r="J95" s="51">
        <v>30</v>
      </c>
      <c r="K95" s="51">
        <v>28</v>
      </c>
      <c r="L95" s="51"/>
      <c r="M95" s="36" t="s">
        <v>254</v>
      </c>
      <c r="N95" s="41" t="s">
        <v>62</v>
      </c>
      <c r="O95" s="53">
        <f>P95/E95</f>
        <v>374.4117647058824</v>
      </c>
      <c r="P95" s="51">
        <v>1273</v>
      </c>
      <c r="Q95" s="51">
        <v>943</v>
      </c>
      <c r="R95" s="43"/>
    </row>
    <row r="96" spans="1:18" ht="11.25" customHeight="1">
      <c r="A96" s="43"/>
      <c r="B96" s="43"/>
      <c r="C96" s="51">
        <v>36</v>
      </c>
      <c r="D96" s="51">
        <v>2</v>
      </c>
      <c r="E96" s="51">
        <v>3.2</v>
      </c>
      <c r="F96" s="51" t="s">
        <v>59</v>
      </c>
      <c r="G96" s="51">
        <v>78</v>
      </c>
      <c r="H96" s="51">
        <v>0.7</v>
      </c>
      <c r="I96" s="51" t="s">
        <v>50</v>
      </c>
      <c r="J96" s="51">
        <v>32</v>
      </c>
      <c r="K96" s="51">
        <v>30</v>
      </c>
      <c r="L96" s="51"/>
      <c r="M96" s="36" t="s">
        <v>61</v>
      </c>
      <c r="N96" s="41" t="s">
        <v>62</v>
      </c>
      <c r="O96" s="53">
        <f>P96/E96</f>
        <v>295.9375</v>
      </c>
      <c r="P96" s="51">
        <v>947</v>
      </c>
      <c r="Q96" s="51">
        <v>437</v>
      </c>
      <c r="R96" s="43"/>
    </row>
    <row r="97" spans="1:18" ht="11.25" customHeight="1">
      <c r="A97" s="43"/>
      <c r="B97" s="39" t="s">
        <v>53</v>
      </c>
      <c r="C97" s="42"/>
      <c r="D97" s="42"/>
      <c r="E97" s="43">
        <f>SUM(E74:E96)</f>
        <v>59.5</v>
      </c>
      <c r="F97" s="43"/>
      <c r="G97" s="43"/>
      <c r="H97" s="43"/>
      <c r="I97" s="43"/>
      <c r="J97" s="43"/>
      <c r="K97" s="43"/>
      <c r="L97" s="43"/>
      <c r="M97" s="50"/>
      <c r="N97" s="43"/>
      <c r="O97" s="43"/>
      <c r="P97" s="43">
        <f>SUM(P74:P96)</f>
        <v>26182</v>
      </c>
      <c r="Q97" s="43">
        <f>SUM(Q74:Q96)</f>
        <v>16652</v>
      </c>
      <c r="R97" s="43"/>
    </row>
    <row r="98" spans="1:18" ht="11.25" customHeight="1">
      <c r="A98" s="43">
        <v>6</v>
      </c>
      <c r="B98" s="43" t="s">
        <v>115</v>
      </c>
      <c r="C98" s="51">
        <v>17</v>
      </c>
      <c r="D98" s="51">
        <v>40</v>
      </c>
      <c r="E98" s="51">
        <v>1.7</v>
      </c>
      <c r="F98" s="51" t="s">
        <v>59</v>
      </c>
      <c r="G98" s="51">
        <v>42</v>
      </c>
      <c r="H98" s="51">
        <v>0.4</v>
      </c>
      <c r="I98" s="51" t="s">
        <v>56</v>
      </c>
      <c r="J98" s="51">
        <v>19</v>
      </c>
      <c r="K98" s="51">
        <v>18</v>
      </c>
      <c r="L98" s="51"/>
      <c r="M98" s="36" t="s">
        <v>61</v>
      </c>
      <c r="N98" s="41" t="s">
        <v>62</v>
      </c>
      <c r="O98" s="53">
        <f>P98/E98</f>
        <v>278.2352941176471</v>
      </c>
      <c r="P98" s="51">
        <v>473</v>
      </c>
      <c r="Q98" s="51">
        <v>380</v>
      </c>
      <c r="R98" s="43"/>
    </row>
    <row r="99" spans="1:18" ht="11.25" customHeight="1">
      <c r="A99" s="43"/>
      <c r="B99" s="43"/>
      <c r="C99" s="51">
        <v>17</v>
      </c>
      <c r="D99" s="51">
        <v>41</v>
      </c>
      <c r="E99" s="51">
        <v>2.5</v>
      </c>
      <c r="F99" s="51" t="s">
        <v>49</v>
      </c>
      <c r="G99" s="51">
        <v>77</v>
      </c>
      <c r="H99" s="51">
        <v>0.55</v>
      </c>
      <c r="I99" s="51" t="s">
        <v>56</v>
      </c>
      <c r="J99" s="51">
        <v>28</v>
      </c>
      <c r="K99" s="51">
        <v>30</v>
      </c>
      <c r="L99" s="51"/>
      <c r="M99" s="36" t="s">
        <v>61</v>
      </c>
      <c r="N99" s="41" t="s">
        <v>62</v>
      </c>
      <c r="O99" s="53">
        <f>P99/E99</f>
        <v>427.6</v>
      </c>
      <c r="P99" s="51">
        <v>1069</v>
      </c>
      <c r="Q99" s="51">
        <v>884</v>
      </c>
      <c r="R99" s="43"/>
    </row>
    <row r="100" spans="1:18" ht="11.25" customHeight="1">
      <c r="A100" s="43"/>
      <c r="B100" s="42"/>
      <c r="C100" s="51">
        <v>18</v>
      </c>
      <c r="D100" s="51">
        <v>30.1</v>
      </c>
      <c r="E100" s="51">
        <v>1.8</v>
      </c>
      <c r="F100" s="51" t="s">
        <v>59</v>
      </c>
      <c r="G100" s="51">
        <v>107</v>
      </c>
      <c r="H100" s="51">
        <v>0.55</v>
      </c>
      <c r="I100" s="51" t="s">
        <v>56</v>
      </c>
      <c r="J100" s="51">
        <v>32</v>
      </c>
      <c r="K100" s="51">
        <v>36</v>
      </c>
      <c r="L100" s="51"/>
      <c r="M100" s="36" t="s">
        <v>61</v>
      </c>
      <c r="N100" s="41" t="s">
        <v>62</v>
      </c>
      <c r="O100" s="53">
        <f>P100/E100</f>
        <v>268.3333333333333</v>
      </c>
      <c r="P100" s="51">
        <v>483</v>
      </c>
      <c r="Q100" s="51">
        <v>365</v>
      </c>
      <c r="R100" s="43"/>
    </row>
    <row r="101" spans="1:18" ht="11.25" customHeight="1">
      <c r="A101" s="43"/>
      <c r="B101" s="42"/>
      <c r="C101" s="51">
        <v>18</v>
      </c>
      <c r="D101" s="51">
        <v>44</v>
      </c>
      <c r="E101" s="51">
        <v>1.9</v>
      </c>
      <c r="F101" s="51" t="s">
        <v>59</v>
      </c>
      <c r="G101" s="51">
        <v>65</v>
      </c>
      <c r="H101" s="51">
        <v>0.6</v>
      </c>
      <c r="I101" s="51" t="s">
        <v>234</v>
      </c>
      <c r="J101" s="51">
        <v>28</v>
      </c>
      <c r="K101" s="51">
        <v>26</v>
      </c>
      <c r="L101" s="51"/>
      <c r="M101" s="36" t="s">
        <v>61</v>
      </c>
      <c r="N101" s="41" t="s">
        <v>62</v>
      </c>
      <c r="O101" s="53">
        <f>P101/E101</f>
        <v>214.21052631578948</v>
      </c>
      <c r="P101" s="51">
        <v>407</v>
      </c>
      <c r="Q101" s="51">
        <v>261</v>
      </c>
      <c r="R101" s="43"/>
    </row>
    <row r="102" spans="1:18" ht="11.25" customHeight="1">
      <c r="A102" s="43"/>
      <c r="B102" s="42"/>
      <c r="C102" s="51">
        <v>19</v>
      </c>
      <c r="D102" s="51">
        <v>41.1</v>
      </c>
      <c r="E102" s="51">
        <v>1.7</v>
      </c>
      <c r="F102" s="51" t="s">
        <v>72</v>
      </c>
      <c r="G102" s="51">
        <v>108</v>
      </c>
      <c r="H102" s="51">
        <v>0.6</v>
      </c>
      <c r="I102" s="51" t="s">
        <v>56</v>
      </c>
      <c r="J102" s="51">
        <v>33</v>
      </c>
      <c r="K102" s="51">
        <v>40</v>
      </c>
      <c r="L102" s="51"/>
      <c r="M102" s="36" t="s">
        <v>61</v>
      </c>
      <c r="N102" s="41" t="s">
        <v>62</v>
      </c>
      <c r="O102" s="53">
        <f>P102/E102</f>
        <v>208.23529411764707</v>
      </c>
      <c r="P102" s="51">
        <v>354</v>
      </c>
      <c r="Q102" s="51">
        <v>270</v>
      </c>
      <c r="R102" s="43"/>
    </row>
    <row r="103" spans="1:18" ht="11.25" customHeight="1">
      <c r="A103" s="43"/>
      <c r="B103" s="42"/>
      <c r="C103" s="51">
        <v>19</v>
      </c>
      <c r="D103" s="51">
        <v>41.2</v>
      </c>
      <c r="E103" s="51">
        <v>1.4</v>
      </c>
      <c r="F103" s="51" t="s">
        <v>72</v>
      </c>
      <c r="G103" s="51">
        <v>108</v>
      </c>
      <c r="H103" s="51">
        <v>0.6</v>
      </c>
      <c r="I103" s="51" t="s">
        <v>56</v>
      </c>
      <c r="J103" s="51">
        <v>33</v>
      </c>
      <c r="K103" s="51">
        <v>40</v>
      </c>
      <c r="L103" s="51"/>
      <c r="M103" s="36" t="s">
        <v>61</v>
      </c>
      <c r="N103" s="41" t="s">
        <v>62</v>
      </c>
      <c r="O103" s="53">
        <f>P103/E103</f>
        <v>157.85714285714286</v>
      </c>
      <c r="P103" s="51">
        <v>221</v>
      </c>
      <c r="Q103" s="51">
        <v>152</v>
      </c>
      <c r="R103" s="43"/>
    </row>
    <row r="104" spans="1:18" ht="11.25" customHeight="1">
      <c r="A104" s="42"/>
      <c r="B104" s="42"/>
      <c r="C104" s="51">
        <v>18</v>
      </c>
      <c r="D104" s="51">
        <v>45</v>
      </c>
      <c r="E104" s="51">
        <v>1</v>
      </c>
      <c r="F104" s="51" t="s">
        <v>90</v>
      </c>
      <c r="G104" s="51">
        <v>73</v>
      </c>
      <c r="H104" s="51">
        <v>0.7</v>
      </c>
      <c r="I104" s="51" t="s">
        <v>50</v>
      </c>
      <c r="J104" s="51">
        <v>30</v>
      </c>
      <c r="K104" s="51">
        <v>28</v>
      </c>
      <c r="L104" s="51"/>
      <c r="M104" s="36" t="s">
        <v>250</v>
      </c>
      <c r="N104" s="41" t="s">
        <v>62</v>
      </c>
      <c r="O104" s="53">
        <f>P104/E104</f>
        <v>328</v>
      </c>
      <c r="P104" s="51">
        <v>328</v>
      </c>
      <c r="Q104" s="51">
        <v>271</v>
      </c>
      <c r="R104" s="43"/>
    </row>
    <row r="105" spans="1:18" ht="11.25" customHeight="1">
      <c r="A105" s="43"/>
      <c r="B105" s="43"/>
      <c r="C105" s="51">
        <v>20</v>
      </c>
      <c r="D105" s="51">
        <v>1.1</v>
      </c>
      <c r="E105" s="51">
        <v>2.5</v>
      </c>
      <c r="F105" s="51" t="s">
        <v>59</v>
      </c>
      <c r="G105" s="51">
        <v>77</v>
      </c>
      <c r="H105" s="51">
        <v>0.6</v>
      </c>
      <c r="I105" s="51" t="s">
        <v>56</v>
      </c>
      <c r="J105" s="51">
        <v>28</v>
      </c>
      <c r="K105" s="51">
        <v>26</v>
      </c>
      <c r="L105" s="51"/>
      <c r="M105" s="36" t="s">
        <v>255</v>
      </c>
      <c r="N105" s="41" t="s">
        <v>62</v>
      </c>
      <c r="O105" s="53">
        <f>P105/E105</f>
        <v>186</v>
      </c>
      <c r="P105" s="51">
        <v>465</v>
      </c>
      <c r="Q105" s="51">
        <v>374</v>
      </c>
      <c r="R105" s="43"/>
    </row>
    <row r="106" spans="1:18" ht="11.25" customHeight="1">
      <c r="A106" s="43"/>
      <c r="B106" s="43"/>
      <c r="C106" s="51">
        <v>23</v>
      </c>
      <c r="D106" s="51">
        <v>17</v>
      </c>
      <c r="E106" s="51">
        <v>1.2</v>
      </c>
      <c r="F106" s="51" t="s">
        <v>139</v>
      </c>
      <c r="G106" s="51">
        <v>72</v>
      </c>
      <c r="H106" s="90">
        <v>0.65</v>
      </c>
      <c r="I106" s="51" t="s">
        <v>56</v>
      </c>
      <c r="J106" s="51">
        <v>28</v>
      </c>
      <c r="K106" s="51">
        <v>30</v>
      </c>
      <c r="L106" s="51"/>
      <c r="M106" s="36" t="s">
        <v>61</v>
      </c>
      <c r="N106" s="41" t="s">
        <v>62</v>
      </c>
      <c r="O106" s="53">
        <f>P106/E106</f>
        <v>690</v>
      </c>
      <c r="P106" s="51">
        <v>828</v>
      </c>
      <c r="Q106" s="51">
        <v>725</v>
      </c>
      <c r="R106" s="43"/>
    </row>
    <row r="107" spans="1:18" ht="11.25" customHeight="1">
      <c r="A107" s="43"/>
      <c r="B107" s="43"/>
      <c r="C107" s="51">
        <v>25</v>
      </c>
      <c r="D107" s="51">
        <v>20</v>
      </c>
      <c r="E107" s="51">
        <v>1.6</v>
      </c>
      <c r="F107" s="51" t="s">
        <v>59</v>
      </c>
      <c r="G107" s="51">
        <v>78</v>
      </c>
      <c r="H107" s="90">
        <v>0.6</v>
      </c>
      <c r="I107" s="51" t="s">
        <v>50</v>
      </c>
      <c r="J107" s="51">
        <v>31</v>
      </c>
      <c r="K107" s="51">
        <v>30</v>
      </c>
      <c r="L107" s="51"/>
      <c r="M107" s="36" t="s">
        <v>61</v>
      </c>
      <c r="N107" s="41" t="s">
        <v>62</v>
      </c>
      <c r="O107" s="53">
        <f>P107/E107</f>
        <v>426.25</v>
      </c>
      <c r="P107" s="51">
        <v>682</v>
      </c>
      <c r="Q107" s="51">
        <v>577</v>
      </c>
      <c r="R107" s="43"/>
    </row>
    <row r="108" spans="1:18" ht="11.25" customHeight="1">
      <c r="A108" s="43"/>
      <c r="B108" s="43"/>
      <c r="C108" s="51">
        <v>27</v>
      </c>
      <c r="D108" s="51">
        <v>21</v>
      </c>
      <c r="E108" s="51">
        <v>1.9</v>
      </c>
      <c r="F108" s="51" t="s">
        <v>59</v>
      </c>
      <c r="G108" s="51">
        <v>92</v>
      </c>
      <c r="H108" s="90">
        <v>0.55</v>
      </c>
      <c r="I108" s="51" t="s">
        <v>56</v>
      </c>
      <c r="J108" s="51">
        <v>31</v>
      </c>
      <c r="K108" s="51">
        <v>38</v>
      </c>
      <c r="L108" s="51"/>
      <c r="M108" s="36" t="s">
        <v>255</v>
      </c>
      <c r="N108" s="41" t="s">
        <v>62</v>
      </c>
      <c r="O108" s="53">
        <f>P108/E108</f>
        <v>291.57894736842104</v>
      </c>
      <c r="P108" s="51">
        <v>554</v>
      </c>
      <c r="Q108" s="51">
        <v>350</v>
      </c>
      <c r="R108" s="43"/>
    </row>
    <row r="109" spans="1:18" ht="11.25" customHeight="1">
      <c r="A109" s="43"/>
      <c r="B109" s="43"/>
      <c r="C109" s="51">
        <v>38</v>
      </c>
      <c r="D109" s="51">
        <v>36.1</v>
      </c>
      <c r="E109" s="51">
        <v>1.5</v>
      </c>
      <c r="F109" s="51" t="s">
        <v>59</v>
      </c>
      <c r="G109" s="51">
        <v>73</v>
      </c>
      <c r="H109" s="90">
        <v>0.75</v>
      </c>
      <c r="I109" s="51" t="s">
        <v>56</v>
      </c>
      <c r="J109" s="51">
        <v>27</v>
      </c>
      <c r="K109" s="51">
        <v>26</v>
      </c>
      <c r="L109" s="51"/>
      <c r="M109" s="36" t="s">
        <v>61</v>
      </c>
      <c r="N109" s="41" t="s">
        <v>62</v>
      </c>
      <c r="O109" s="53">
        <f>P109/E109</f>
        <v>634</v>
      </c>
      <c r="P109" s="51">
        <v>951</v>
      </c>
      <c r="Q109" s="51">
        <v>791</v>
      </c>
      <c r="R109" s="43"/>
    </row>
    <row r="110" spans="1:18" ht="11.25" customHeight="1">
      <c r="A110" s="43"/>
      <c r="B110" s="43"/>
      <c r="C110" s="51">
        <v>4</v>
      </c>
      <c r="D110" s="51">
        <v>4.2</v>
      </c>
      <c r="E110" s="51">
        <v>3</v>
      </c>
      <c r="F110" s="51" t="s">
        <v>59</v>
      </c>
      <c r="G110" s="51">
        <v>87</v>
      </c>
      <c r="H110" s="90">
        <v>0.55</v>
      </c>
      <c r="I110" s="51" t="s">
        <v>56</v>
      </c>
      <c r="J110" s="51">
        <v>30</v>
      </c>
      <c r="K110" s="51">
        <v>34</v>
      </c>
      <c r="L110" s="51"/>
      <c r="M110" s="36" t="s">
        <v>146</v>
      </c>
      <c r="N110" s="41" t="s">
        <v>62</v>
      </c>
      <c r="O110" s="53">
        <f>P110/E110</f>
        <v>359.3333333333333</v>
      </c>
      <c r="P110" s="51">
        <v>1078</v>
      </c>
      <c r="Q110" s="51">
        <v>887</v>
      </c>
      <c r="R110" s="43"/>
    </row>
    <row r="111" spans="1:18" ht="11.25" customHeight="1">
      <c r="A111" s="43"/>
      <c r="B111" s="43"/>
      <c r="C111" s="51">
        <v>38</v>
      </c>
      <c r="D111" s="51">
        <v>5</v>
      </c>
      <c r="E111" s="51">
        <v>1.2</v>
      </c>
      <c r="F111" s="51" t="s">
        <v>59</v>
      </c>
      <c r="G111" s="51">
        <v>67</v>
      </c>
      <c r="H111" s="90">
        <v>0.8</v>
      </c>
      <c r="I111" s="51" t="s">
        <v>50</v>
      </c>
      <c r="J111" s="51">
        <v>29</v>
      </c>
      <c r="K111" s="51">
        <v>28</v>
      </c>
      <c r="L111" s="51"/>
      <c r="M111" s="36" t="s">
        <v>61</v>
      </c>
      <c r="N111" s="41" t="s">
        <v>62</v>
      </c>
      <c r="O111" s="53">
        <f>P111/E111</f>
        <v>420</v>
      </c>
      <c r="P111" s="51">
        <v>504</v>
      </c>
      <c r="Q111" s="51">
        <v>430</v>
      </c>
      <c r="R111" s="43"/>
    </row>
    <row r="112" spans="1:18" ht="11.25" customHeight="1">
      <c r="A112" s="43"/>
      <c r="B112" s="43"/>
      <c r="C112" s="51">
        <v>38</v>
      </c>
      <c r="D112" s="51">
        <v>9</v>
      </c>
      <c r="E112" s="51">
        <v>0.5</v>
      </c>
      <c r="F112" s="51" t="s">
        <v>59</v>
      </c>
      <c r="G112" s="51">
        <v>72</v>
      </c>
      <c r="H112" s="90">
        <v>0.4</v>
      </c>
      <c r="I112" s="51" t="s">
        <v>56</v>
      </c>
      <c r="J112" s="51">
        <v>27</v>
      </c>
      <c r="K112" s="51">
        <v>26</v>
      </c>
      <c r="L112" s="51"/>
      <c r="M112" s="36" t="s">
        <v>61</v>
      </c>
      <c r="N112" s="41" t="s">
        <v>62</v>
      </c>
      <c r="O112" s="53">
        <f>P112/E112</f>
        <v>230</v>
      </c>
      <c r="P112" s="51">
        <v>115</v>
      </c>
      <c r="Q112" s="51">
        <v>79</v>
      </c>
      <c r="R112" s="43"/>
    </row>
    <row r="113" spans="1:18" ht="12" customHeight="1">
      <c r="A113" s="84"/>
      <c r="B113" s="39" t="s">
        <v>53</v>
      </c>
      <c r="C113" s="43"/>
      <c r="D113" s="43"/>
      <c r="E113" s="43">
        <f>SUM(E98:E112)</f>
        <v>25.399999999999995</v>
      </c>
      <c r="F113" s="43"/>
      <c r="G113" s="43"/>
      <c r="H113" s="43"/>
      <c r="I113" s="43"/>
      <c r="J113" s="43"/>
      <c r="K113" s="43"/>
      <c r="L113" s="43"/>
      <c r="M113" s="50"/>
      <c r="N113" s="50"/>
      <c r="O113" s="43"/>
      <c r="P113" s="43">
        <f>SUM(P98:P112)</f>
        <v>8512</v>
      </c>
      <c r="Q113" s="43">
        <f>SUM(Q98:Q112)</f>
        <v>6796</v>
      </c>
      <c r="R113" s="43"/>
    </row>
    <row r="114" spans="1:18" ht="15.75" customHeight="1">
      <c r="A114" s="45"/>
      <c r="B114" s="76" t="s">
        <v>58</v>
      </c>
      <c r="C114" s="77"/>
      <c r="D114" s="78"/>
      <c r="E114" s="91">
        <f>E25+E39+E63+E73+E97+E113</f>
        <v>233</v>
      </c>
      <c r="F114" s="80"/>
      <c r="G114" s="78"/>
      <c r="H114" s="78"/>
      <c r="I114" s="78"/>
      <c r="J114" s="78"/>
      <c r="K114" s="78"/>
      <c r="L114" s="78"/>
      <c r="M114" s="78"/>
      <c r="N114" s="78" t="s">
        <v>62</v>
      </c>
      <c r="O114" s="78"/>
      <c r="P114" s="78">
        <f>P25+P39+P63+P73+P97+P113</f>
        <v>93513</v>
      </c>
      <c r="Q114" s="92">
        <f>Q25+Q39+Q63+Q73+Q97+Q113</f>
        <v>70420</v>
      </c>
      <c r="R114" s="76"/>
    </row>
    <row r="115" ht="14.25" customHeight="1"/>
    <row r="116" ht="11.25" customHeight="1"/>
    <row r="117" ht="15" customHeight="1"/>
    <row r="118" spans="5:14" ht="14.25" customHeight="1">
      <c r="E118" s="2"/>
      <c r="F118" s="2" t="s">
        <v>130</v>
      </c>
      <c r="G118" s="2"/>
      <c r="H118" s="2"/>
      <c r="I118" s="2"/>
      <c r="J118" s="2"/>
      <c r="K118" s="2"/>
      <c r="L118" s="2"/>
      <c r="M118" s="2"/>
      <c r="N118" s="2"/>
    </row>
    <row r="119" spans="1:2" ht="14.25" customHeight="1">
      <c r="A119" s="64"/>
      <c r="B119" s="70" t="s">
        <v>103</v>
      </c>
    </row>
    <row r="120" spans="1:2" ht="14.25" customHeight="1">
      <c r="A120" s="69"/>
      <c r="B120" s="70" t="s">
        <v>105</v>
      </c>
    </row>
    <row r="121" ht="16.5" customHeight="1">
      <c r="A121" s="64" t="s">
        <v>104</v>
      </c>
    </row>
    <row r="122" spans="2:18" ht="15.75">
      <c r="B122" s="71"/>
      <c r="R122" s="54"/>
    </row>
    <row r="123" ht="15.75">
      <c r="R123" s="71"/>
    </row>
    <row r="125" ht="15.75">
      <c r="A125" s="71" t="s">
        <v>106</v>
      </c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25972222222222224" right="0.3298611111111111" top="0.7701388888888889" bottom="0.6597222222222222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37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2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6.37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2:18" ht="15.75">
      <c r="B4" s="82"/>
      <c r="C4" s="82"/>
      <c r="D4" s="82"/>
      <c r="E4" s="82"/>
      <c r="F4" s="82"/>
      <c r="G4" s="82"/>
      <c r="H4" s="82"/>
      <c r="L4" s="5"/>
      <c r="M4" s="3" t="s">
        <v>2</v>
      </c>
      <c r="N4" s="3"/>
      <c r="O4" s="3"/>
      <c r="P4" s="3"/>
      <c r="Q4" s="3"/>
      <c r="R4" s="3"/>
    </row>
    <row r="5" spans="6:18" ht="15" customHeight="1">
      <c r="F5" s="2"/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1</v>
      </c>
      <c r="D14" s="51">
        <v>8</v>
      </c>
      <c r="E14" s="51">
        <v>3.7</v>
      </c>
      <c r="F14" s="51" t="s">
        <v>133</v>
      </c>
      <c r="G14" s="51">
        <v>88</v>
      </c>
      <c r="H14" s="51">
        <v>0.45</v>
      </c>
      <c r="I14" s="51" t="s">
        <v>56</v>
      </c>
      <c r="J14" s="51">
        <v>30</v>
      </c>
      <c r="K14" s="51">
        <v>32</v>
      </c>
      <c r="L14" s="51"/>
      <c r="M14" s="41" t="s">
        <v>61</v>
      </c>
      <c r="N14" s="41" t="s">
        <v>62</v>
      </c>
      <c r="O14" s="53">
        <f>P14/E14</f>
        <v>572.9729729729729</v>
      </c>
      <c r="P14" s="51">
        <v>2120</v>
      </c>
      <c r="Q14" s="51">
        <v>1592</v>
      </c>
      <c r="R14" s="43"/>
    </row>
    <row r="15" spans="1:18" ht="11.25" customHeight="1">
      <c r="A15" s="43"/>
      <c r="B15" s="43"/>
      <c r="C15" s="51">
        <v>3</v>
      </c>
      <c r="D15" s="51">
        <v>19</v>
      </c>
      <c r="E15" s="51">
        <v>2.8</v>
      </c>
      <c r="F15" s="38" t="s">
        <v>59</v>
      </c>
      <c r="G15" s="51">
        <v>86</v>
      </c>
      <c r="H15" s="51">
        <v>0.6</v>
      </c>
      <c r="I15" s="51">
        <v>1</v>
      </c>
      <c r="J15" s="51">
        <v>27</v>
      </c>
      <c r="K15" s="51">
        <v>32</v>
      </c>
      <c r="L15" s="51"/>
      <c r="M15" s="41" t="s">
        <v>61</v>
      </c>
      <c r="N15" s="41" t="s">
        <v>62</v>
      </c>
      <c r="O15" s="53">
        <f>P15/E15</f>
        <v>380.7142857142857</v>
      </c>
      <c r="P15" s="51">
        <v>1066</v>
      </c>
      <c r="Q15" s="51">
        <v>864</v>
      </c>
      <c r="R15" s="43"/>
    </row>
    <row r="16" spans="1:18" ht="11.25" customHeight="1">
      <c r="A16" s="43"/>
      <c r="B16" s="43"/>
      <c r="C16" s="51">
        <v>8</v>
      </c>
      <c r="D16" s="51">
        <v>19</v>
      </c>
      <c r="E16" s="51">
        <v>4.3</v>
      </c>
      <c r="F16" s="51" t="s">
        <v>59</v>
      </c>
      <c r="G16" s="51">
        <v>66</v>
      </c>
      <c r="H16" s="51">
        <v>0.7</v>
      </c>
      <c r="I16" s="51" t="s">
        <v>56</v>
      </c>
      <c r="J16" s="51">
        <v>27</v>
      </c>
      <c r="K16" s="51">
        <v>28</v>
      </c>
      <c r="L16" s="51"/>
      <c r="M16" s="41" t="s">
        <v>61</v>
      </c>
      <c r="N16" s="41" t="s">
        <v>62</v>
      </c>
      <c r="O16" s="53">
        <f>P16/E16</f>
        <v>375.34883720930236</v>
      </c>
      <c r="P16" s="51">
        <v>1614</v>
      </c>
      <c r="Q16" s="51">
        <v>1347</v>
      </c>
      <c r="R16" s="43"/>
    </row>
    <row r="17" spans="1:18" ht="11.25" customHeight="1">
      <c r="A17" s="43"/>
      <c r="B17" s="43"/>
      <c r="C17" s="51">
        <v>12</v>
      </c>
      <c r="D17" s="51">
        <v>3</v>
      </c>
      <c r="E17" s="51">
        <v>3.4</v>
      </c>
      <c r="F17" s="51" t="s">
        <v>72</v>
      </c>
      <c r="G17" s="51">
        <v>71</v>
      </c>
      <c r="H17" s="51">
        <v>0.6</v>
      </c>
      <c r="I17" s="51" t="s">
        <v>56</v>
      </c>
      <c r="J17" s="51">
        <v>28</v>
      </c>
      <c r="K17" s="51">
        <v>30</v>
      </c>
      <c r="L17" s="51"/>
      <c r="M17" s="36" t="s">
        <v>256</v>
      </c>
      <c r="N17" s="41" t="s">
        <v>62</v>
      </c>
      <c r="O17" s="53">
        <f>P17/E17</f>
        <v>354.11764705882354</v>
      </c>
      <c r="P17" s="51">
        <v>1204</v>
      </c>
      <c r="Q17" s="51">
        <v>884</v>
      </c>
      <c r="R17" s="43"/>
    </row>
    <row r="18" spans="1:18" ht="12" customHeight="1">
      <c r="A18" s="43"/>
      <c r="B18" s="43"/>
      <c r="C18" s="51">
        <v>12</v>
      </c>
      <c r="D18" s="51">
        <v>4</v>
      </c>
      <c r="E18" s="51">
        <v>1.2</v>
      </c>
      <c r="F18" s="51" t="s">
        <v>59</v>
      </c>
      <c r="G18" s="51">
        <v>81</v>
      </c>
      <c r="H18" s="51">
        <v>0.6</v>
      </c>
      <c r="I18" s="51">
        <v>1</v>
      </c>
      <c r="J18" s="51">
        <v>27</v>
      </c>
      <c r="K18" s="51">
        <v>28</v>
      </c>
      <c r="L18" s="51"/>
      <c r="M18" s="36" t="s">
        <v>256</v>
      </c>
      <c r="N18" s="41" t="s">
        <v>62</v>
      </c>
      <c r="O18" s="53">
        <f>P18/E18</f>
        <v>396.6666666666667</v>
      </c>
      <c r="P18" s="51">
        <v>476</v>
      </c>
      <c r="Q18" s="51">
        <v>369</v>
      </c>
      <c r="R18" s="43"/>
    </row>
    <row r="19" spans="1:18" ht="12" customHeight="1">
      <c r="A19" s="43"/>
      <c r="B19" s="43"/>
      <c r="C19" s="51">
        <v>5</v>
      </c>
      <c r="D19" s="51">
        <v>39</v>
      </c>
      <c r="E19" s="51">
        <v>1.2</v>
      </c>
      <c r="F19" s="51" t="s">
        <v>59</v>
      </c>
      <c r="G19" s="51">
        <v>87</v>
      </c>
      <c r="H19" s="51">
        <v>0.5</v>
      </c>
      <c r="I19" s="51" t="s">
        <v>56</v>
      </c>
      <c r="J19" s="51">
        <v>29</v>
      </c>
      <c r="K19" s="51">
        <v>32</v>
      </c>
      <c r="L19" s="51"/>
      <c r="M19" s="36" t="s">
        <v>61</v>
      </c>
      <c r="N19" s="41" t="s">
        <v>62</v>
      </c>
      <c r="O19" s="53">
        <f>P19/E19</f>
        <v>210.83333333333334</v>
      </c>
      <c r="P19" s="51">
        <v>253</v>
      </c>
      <c r="Q19" s="51">
        <v>211</v>
      </c>
      <c r="R19" s="43"/>
    </row>
    <row r="20" spans="1:18" ht="12" customHeight="1">
      <c r="A20" s="43"/>
      <c r="B20" s="43"/>
      <c r="C20" s="51">
        <v>13</v>
      </c>
      <c r="D20" s="51">
        <v>16</v>
      </c>
      <c r="E20" s="51">
        <v>1.3</v>
      </c>
      <c r="F20" s="51" t="s">
        <v>59</v>
      </c>
      <c r="G20" s="51">
        <v>61</v>
      </c>
      <c r="H20" s="51">
        <v>0.8</v>
      </c>
      <c r="I20" s="51" t="s">
        <v>56</v>
      </c>
      <c r="J20" s="51">
        <v>24</v>
      </c>
      <c r="K20" s="51">
        <v>26</v>
      </c>
      <c r="L20" s="51"/>
      <c r="M20" s="36" t="s">
        <v>127</v>
      </c>
      <c r="N20" s="41" t="s">
        <v>62</v>
      </c>
      <c r="O20" s="53">
        <f>P20/E20</f>
        <v>423.8461538461538</v>
      </c>
      <c r="P20" s="51">
        <v>551</v>
      </c>
      <c r="Q20" s="51">
        <v>384</v>
      </c>
      <c r="R20" s="43"/>
    </row>
    <row r="21" spans="1:18" ht="11.25" customHeight="1">
      <c r="A21" s="43"/>
      <c r="B21" s="43"/>
      <c r="C21" s="51">
        <v>13</v>
      </c>
      <c r="D21" s="51">
        <v>24</v>
      </c>
      <c r="E21" s="51">
        <v>1.8</v>
      </c>
      <c r="F21" s="51" t="s">
        <v>59</v>
      </c>
      <c r="G21" s="51">
        <v>71</v>
      </c>
      <c r="H21" s="51">
        <v>0.3</v>
      </c>
      <c r="I21" s="51" t="s">
        <v>56</v>
      </c>
      <c r="J21" s="51">
        <v>26</v>
      </c>
      <c r="K21" s="51">
        <v>28</v>
      </c>
      <c r="L21" s="51"/>
      <c r="M21" s="36" t="s">
        <v>127</v>
      </c>
      <c r="N21" s="41" t="s">
        <v>62</v>
      </c>
      <c r="O21" s="53">
        <f>P21/E21</f>
        <v>395</v>
      </c>
      <c r="P21" s="51">
        <v>711</v>
      </c>
      <c r="Q21" s="51">
        <v>561</v>
      </c>
      <c r="R21" s="43"/>
    </row>
    <row r="22" spans="1:18" ht="11.25" customHeight="1">
      <c r="A22" s="43"/>
      <c r="B22" s="43"/>
      <c r="C22" s="51">
        <v>13</v>
      </c>
      <c r="D22" s="51">
        <v>3</v>
      </c>
      <c r="E22" s="51">
        <v>2.4</v>
      </c>
      <c r="F22" s="51" t="s">
        <v>59</v>
      </c>
      <c r="G22" s="51">
        <v>61</v>
      </c>
      <c r="H22" s="51">
        <v>0.8</v>
      </c>
      <c r="I22" s="51" t="s">
        <v>56</v>
      </c>
      <c r="J22" s="51">
        <v>24</v>
      </c>
      <c r="K22" s="51">
        <v>26</v>
      </c>
      <c r="L22" s="51"/>
      <c r="M22" s="36" t="s">
        <v>127</v>
      </c>
      <c r="N22" s="41" t="s">
        <v>62</v>
      </c>
      <c r="O22" s="53">
        <f>P22/E22</f>
        <v>164.58333333333334</v>
      </c>
      <c r="P22" s="51">
        <v>395</v>
      </c>
      <c r="Q22" s="51">
        <v>286</v>
      </c>
      <c r="R22" s="43"/>
    </row>
    <row r="23" spans="1:18" ht="12" customHeight="1">
      <c r="A23" s="43"/>
      <c r="B23" s="39" t="s">
        <v>53</v>
      </c>
      <c r="C23" s="51"/>
      <c r="D23" s="51"/>
      <c r="E23" s="43">
        <f>SUM(E14:E22)</f>
        <v>22.099999999999998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83">
        <f>SUM(P14:P22)</f>
        <v>8390</v>
      </c>
      <c r="Q23" s="43">
        <f>SUM(Q14:Q22)</f>
        <v>6498</v>
      </c>
      <c r="R23" s="43"/>
    </row>
    <row r="24" spans="1:18" ht="11.25" customHeight="1">
      <c r="A24" s="43">
        <v>2</v>
      </c>
      <c r="B24" s="43" t="s">
        <v>63</v>
      </c>
      <c r="C24" s="51">
        <v>9</v>
      </c>
      <c r="D24" s="51">
        <v>27</v>
      </c>
      <c r="E24" s="51">
        <v>3</v>
      </c>
      <c r="F24" s="51" t="s">
        <v>59</v>
      </c>
      <c r="G24" s="51">
        <v>86</v>
      </c>
      <c r="H24" s="51">
        <v>0.45</v>
      </c>
      <c r="I24" s="51">
        <v>1</v>
      </c>
      <c r="J24" s="51">
        <v>28</v>
      </c>
      <c r="K24" s="51">
        <v>36</v>
      </c>
      <c r="L24" s="51"/>
      <c r="M24" s="36" t="s">
        <v>61</v>
      </c>
      <c r="N24" s="41" t="s">
        <v>62</v>
      </c>
      <c r="O24" s="53">
        <f>P24/E24</f>
        <v>341.6666666666667</v>
      </c>
      <c r="P24" s="51">
        <v>1025</v>
      </c>
      <c r="Q24" s="51">
        <v>842</v>
      </c>
      <c r="R24" s="43"/>
    </row>
    <row r="25" spans="1:18" ht="11.25" customHeight="1">
      <c r="A25" s="43"/>
      <c r="B25" s="43"/>
      <c r="C25" s="51">
        <v>21</v>
      </c>
      <c r="D25" s="51">
        <v>4.4</v>
      </c>
      <c r="E25" s="51">
        <v>1.3</v>
      </c>
      <c r="F25" s="51" t="s">
        <v>59</v>
      </c>
      <c r="G25" s="51">
        <v>72</v>
      </c>
      <c r="H25" s="51">
        <v>0.5</v>
      </c>
      <c r="I25" s="51" t="s">
        <v>56</v>
      </c>
      <c r="J25" s="51">
        <v>28</v>
      </c>
      <c r="K25" s="51">
        <v>32</v>
      </c>
      <c r="L25" s="51"/>
      <c r="M25" s="36" t="s">
        <v>127</v>
      </c>
      <c r="N25" s="41" t="s">
        <v>62</v>
      </c>
      <c r="O25" s="53">
        <f>P25/E25</f>
        <v>473.07692307692304</v>
      </c>
      <c r="P25" s="51">
        <v>615</v>
      </c>
      <c r="Q25" s="51">
        <v>509</v>
      </c>
      <c r="R25" s="43"/>
    </row>
    <row r="26" spans="1:18" ht="11.25" customHeight="1">
      <c r="A26" s="43"/>
      <c r="B26" s="43"/>
      <c r="C26" s="51">
        <v>21</v>
      </c>
      <c r="D26" s="51">
        <v>4.3</v>
      </c>
      <c r="E26" s="51">
        <v>2.6</v>
      </c>
      <c r="F26" s="51" t="s">
        <v>59</v>
      </c>
      <c r="G26" s="51">
        <v>72</v>
      </c>
      <c r="H26" s="51">
        <v>0.5</v>
      </c>
      <c r="I26" s="51" t="s">
        <v>56</v>
      </c>
      <c r="J26" s="51">
        <v>28</v>
      </c>
      <c r="K26" s="51">
        <v>32</v>
      </c>
      <c r="L26" s="51"/>
      <c r="M26" s="36" t="s">
        <v>127</v>
      </c>
      <c r="N26" s="41" t="s">
        <v>62</v>
      </c>
      <c r="O26" s="53">
        <f>P26/E26</f>
        <v>562.3076923076923</v>
      </c>
      <c r="P26" s="51">
        <v>1462</v>
      </c>
      <c r="Q26" s="51">
        <v>1206</v>
      </c>
      <c r="R26" s="43"/>
    </row>
    <row r="27" spans="1:18" ht="11.25" customHeight="1">
      <c r="A27" s="43"/>
      <c r="B27" s="43"/>
      <c r="C27" s="86">
        <v>5</v>
      </c>
      <c r="D27" s="86">
        <v>17.2</v>
      </c>
      <c r="E27" s="86">
        <v>1.7</v>
      </c>
      <c r="F27" s="86" t="s">
        <v>84</v>
      </c>
      <c r="G27" s="86">
        <v>72</v>
      </c>
      <c r="H27" s="86">
        <v>0.7</v>
      </c>
      <c r="I27" s="86" t="s">
        <v>56</v>
      </c>
      <c r="J27" s="86">
        <v>26</v>
      </c>
      <c r="K27" s="86">
        <v>32</v>
      </c>
      <c r="L27" s="86"/>
      <c r="M27" s="87" t="s">
        <v>127</v>
      </c>
      <c r="N27" s="86" t="s">
        <v>62</v>
      </c>
      <c r="O27" s="53">
        <f>P27/E27</f>
        <v>581.1764705882354</v>
      </c>
      <c r="P27" s="86">
        <v>988</v>
      </c>
      <c r="Q27" s="86">
        <v>817</v>
      </c>
      <c r="R27" s="43"/>
    </row>
    <row r="28" spans="1:18" ht="11.25" customHeight="1">
      <c r="A28" s="43"/>
      <c r="B28" s="43"/>
      <c r="C28" s="86">
        <v>5</v>
      </c>
      <c r="D28" s="86">
        <v>27</v>
      </c>
      <c r="E28" s="86">
        <v>1</v>
      </c>
      <c r="F28" s="86" t="s">
        <v>59</v>
      </c>
      <c r="G28" s="86">
        <v>67</v>
      </c>
      <c r="H28" s="86">
        <v>0.7</v>
      </c>
      <c r="I28" s="86" t="s">
        <v>50</v>
      </c>
      <c r="J28" s="86">
        <v>28</v>
      </c>
      <c r="K28" s="86">
        <v>36</v>
      </c>
      <c r="L28" s="86"/>
      <c r="M28" s="87" t="s">
        <v>127</v>
      </c>
      <c r="N28" s="86" t="s">
        <v>62</v>
      </c>
      <c r="O28" s="53">
        <f>P28/E28</f>
        <v>485</v>
      </c>
      <c r="P28" s="86">
        <v>485</v>
      </c>
      <c r="Q28" s="86">
        <v>385</v>
      </c>
      <c r="R28" s="43"/>
    </row>
    <row r="29" spans="1:18" ht="11.25" customHeight="1">
      <c r="A29" s="43"/>
      <c r="B29" s="43"/>
      <c r="C29" s="51">
        <v>22</v>
      </c>
      <c r="D29" s="51">
        <v>22</v>
      </c>
      <c r="E29" s="51">
        <v>0.2</v>
      </c>
      <c r="F29" s="51" t="s">
        <v>64</v>
      </c>
      <c r="G29" s="51">
        <v>54</v>
      </c>
      <c r="H29" s="51">
        <v>0.75</v>
      </c>
      <c r="I29" s="51">
        <v>1</v>
      </c>
      <c r="J29" s="51">
        <v>21</v>
      </c>
      <c r="K29" s="51">
        <v>28</v>
      </c>
      <c r="L29" s="51"/>
      <c r="M29" s="36" t="s">
        <v>61</v>
      </c>
      <c r="N29" s="41" t="s">
        <v>62</v>
      </c>
      <c r="O29" s="53">
        <f>P29/E29</f>
        <v>770</v>
      </c>
      <c r="P29" s="51">
        <v>154</v>
      </c>
      <c r="Q29" s="51">
        <v>123</v>
      </c>
      <c r="R29" s="43"/>
    </row>
    <row r="30" spans="1:18" ht="11.25" customHeight="1">
      <c r="A30" s="43"/>
      <c r="B30" s="43"/>
      <c r="C30" s="51">
        <v>22</v>
      </c>
      <c r="D30" s="51" t="s">
        <v>257</v>
      </c>
      <c r="E30" s="51">
        <v>2.8</v>
      </c>
      <c r="F30" s="51" t="s">
        <v>59</v>
      </c>
      <c r="G30" s="51">
        <v>66</v>
      </c>
      <c r="H30" s="51">
        <v>0.65</v>
      </c>
      <c r="I30" s="51" t="s">
        <v>56</v>
      </c>
      <c r="J30" s="51">
        <v>27</v>
      </c>
      <c r="K30" s="51">
        <v>36</v>
      </c>
      <c r="L30" s="51"/>
      <c r="M30" s="36" t="s">
        <v>61</v>
      </c>
      <c r="N30" s="41" t="s">
        <v>62</v>
      </c>
      <c r="O30" s="53">
        <f>P30/E30</f>
        <v>406.42857142857144</v>
      </c>
      <c r="P30" s="51">
        <v>1138</v>
      </c>
      <c r="Q30" s="51">
        <v>941</v>
      </c>
      <c r="R30" s="43"/>
    </row>
    <row r="31" spans="1:18" ht="11.25" customHeight="1">
      <c r="A31" s="43"/>
      <c r="B31" s="43"/>
      <c r="C31" s="51">
        <v>22</v>
      </c>
      <c r="D31" s="51" t="s">
        <v>258</v>
      </c>
      <c r="E31" s="51">
        <v>4.4</v>
      </c>
      <c r="F31" s="51" t="s">
        <v>59</v>
      </c>
      <c r="G31" s="51">
        <v>70</v>
      </c>
      <c r="H31" s="51">
        <v>0.65</v>
      </c>
      <c r="I31" s="51" t="s">
        <v>56</v>
      </c>
      <c r="J31" s="51">
        <v>26</v>
      </c>
      <c r="K31" s="51">
        <v>32</v>
      </c>
      <c r="L31" s="51"/>
      <c r="M31" s="36" t="s">
        <v>61</v>
      </c>
      <c r="N31" s="41" t="s">
        <v>62</v>
      </c>
      <c r="O31" s="53">
        <f>P31/E31</f>
        <v>199.09090909090907</v>
      </c>
      <c r="P31" s="51">
        <v>876</v>
      </c>
      <c r="Q31" s="51">
        <v>728</v>
      </c>
      <c r="R31" s="43"/>
    </row>
    <row r="32" spans="1:18" ht="11.25" customHeight="1">
      <c r="A32" s="43"/>
      <c r="B32" s="43"/>
      <c r="C32" s="51">
        <v>22</v>
      </c>
      <c r="D32" s="51" t="s">
        <v>259</v>
      </c>
      <c r="E32" s="51">
        <v>0.7</v>
      </c>
      <c r="F32" s="51" t="s">
        <v>59</v>
      </c>
      <c r="G32" s="51">
        <v>54</v>
      </c>
      <c r="H32" s="51">
        <v>0.6</v>
      </c>
      <c r="I32" s="51">
        <v>1</v>
      </c>
      <c r="J32" s="51">
        <v>21</v>
      </c>
      <c r="K32" s="51">
        <v>24</v>
      </c>
      <c r="L32" s="51"/>
      <c r="M32" s="36" t="s">
        <v>61</v>
      </c>
      <c r="N32" s="41" t="s">
        <v>62</v>
      </c>
      <c r="O32" s="53">
        <f>P32/E32</f>
        <v>365.7142857142857</v>
      </c>
      <c r="P32" s="51">
        <v>256</v>
      </c>
      <c r="Q32" s="51">
        <v>212</v>
      </c>
      <c r="R32" s="43"/>
    </row>
    <row r="33" spans="1:18" ht="11.25" customHeight="1">
      <c r="A33" s="43"/>
      <c r="B33" s="43"/>
      <c r="C33" s="51">
        <v>22</v>
      </c>
      <c r="D33" s="177">
        <v>8.4</v>
      </c>
      <c r="E33" s="51">
        <v>1.8</v>
      </c>
      <c r="F33" s="51" t="s">
        <v>59</v>
      </c>
      <c r="G33" s="51">
        <v>70</v>
      </c>
      <c r="H33" s="51">
        <v>0.5</v>
      </c>
      <c r="I33" s="51" t="s">
        <v>56</v>
      </c>
      <c r="J33" s="51">
        <v>28</v>
      </c>
      <c r="K33" s="51">
        <v>32</v>
      </c>
      <c r="L33" s="51"/>
      <c r="M33" s="36" t="s">
        <v>61</v>
      </c>
      <c r="N33" s="41" t="s">
        <v>62</v>
      </c>
      <c r="O33" s="53">
        <f>P33/E33</f>
        <v>241.11111111111111</v>
      </c>
      <c r="P33" s="51">
        <v>434</v>
      </c>
      <c r="Q33" s="51">
        <v>361</v>
      </c>
      <c r="R33" s="43"/>
    </row>
    <row r="34" spans="1:18" ht="11.25" customHeight="1">
      <c r="A34" s="43"/>
      <c r="B34" s="43"/>
      <c r="C34" s="51">
        <v>22</v>
      </c>
      <c r="D34" s="90">
        <v>8.3</v>
      </c>
      <c r="E34" s="51">
        <v>0.8</v>
      </c>
      <c r="F34" s="51" t="s">
        <v>59</v>
      </c>
      <c r="G34" s="51">
        <v>70</v>
      </c>
      <c r="H34" s="51">
        <v>0.5</v>
      </c>
      <c r="I34" s="51" t="s">
        <v>56</v>
      </c>
      <c r="J34" s="51">
        <v>28</v>
      </c>
      <c r="K34" s="51">
        <v>32</v>
      </c>
      <c r="L34" s="51"/>
      <c r="M34" s="36" t="s">
        <v>61</v>
      </c>
      <c r="N34" s="41" t="s">
        <v>62</v>
      </c>
      <c r="O34" s="53">
        <f>P34/E34</f>
        <v>498.75</v>
      </c>
      <c r="P34" s="51">
        <v>399</v>
      </c>
      <c r="Q34" s="51">
        <v>313</v>
      </c>
      <c r="R34" s="43"/>
    </row>
    <row r="35" spans="1:18" ht="11.25" customHeight="1">
      <c r="A35" s="43"/>
      <c r="B35" s="43"/>
      <c r="C35" s="51">
        <v>26</v>
      </c>
      <c r="D35" s="51">
        <v>3.1</v>
      </c>
      <c r="E35" s="51">
        <v>0.5</v>
      </c>
      <c r="F35" s="51" t="s">
        <v>59</v>
      </c>
      <c r="G35" s="51">
        <v>63</v>
      </c>
      <c r="H35" s="51">
        <v>0.8</v>
      </c>
      <c r="I35" s="51">
        <v>1</v>
      </c>
      <c r="J35" s="51">
        <v>23</v>
      </c>
      <c r="K35" s="51">
        <v>26</v>
      </c>
      <c r="L35" s="51"/>
      <c r="M35" s="36" t="s">
        <v>61</v>
      </c>
      <c r="N35" s="41" t="s">
        <v>62</v>
      </c>
      <c r="O35" s="53">
        <f>P35/E35</f>
        <v>464</v>
      </c>
      <c r="P35" s="51">
        <v>232</v>
      </c>
      <c r="Q35" s="51">
        <v>193</v>
      </c>
      <c r="R35" s="43"/>
    </row>
    <row r="36" spans="1:18" ht="11.25" customHeight="1">
      <c r="A36" s="43"/>
      <c r="B36" s="43"/>
      <c r="C36" s="51">
        <v>26</v>
      </c>
      <c r="D36" s="51">
        <v>9.1</v>
      </c>
      <c r="E36" s="51">
        <v>0.8</v>
      </c>
      <c r="F36" s="51" t="s">
        <v>59</v>
      </c>
      <c r="G36" s="51">
        <v>72</v>
      </c>
      <c r="H36" s="178">
        <v>0.45</v>
      </c>
      <c r="I36" s="51" t="s">
        <v>56</v>
      </c>
      <c r="J36" s="51">
        <v>26</v>
      </c>
      <c r="K36" s="51">
        <v>28</v>
      </c>
      <c r="L36" s="51"/>
      <c r="M36" s="36" t="s">
        <v>61</v>
      </c>
      <c r="N36" s="41" t="s">
        <v>62</v>
      </c>
      <c r="O36" s="53">
        <v>341</v>
      </c>
      <c r="P36" s="51">
        <v>194</v>
      </c>
      <c r="Q36" s="51">
        <v>163</v>
      </c>
      <c r="R36" s="43"/>
    </row>
    <row r="37" spans="1:18" ht="11.25" customHeight="1">
      <c r="A37" s="43"/>
      <c r="B37" s="39" t="s">
        <v>53</v>
      </c>
      <c r="C37" s="43"/>
      <c r="D37" s="49"/>
      <c r="E37" s="43">
        <f>SUM(E24:E36)</f>
        <v>21.6</v>
      </c>
      <c r="F37" s="43"/>
      <c r="G37" s="43"/>
      <c r="H37" s="43"/>
      <c r="I37" s="43"/>
      <c r="J37" s="43"/>
      <c r="K37" s="43"/>
      <c r="L37" s="43"/>
      <c r="M37" s="50"/>
      <c r="N37" s="50"/>
      <c r="O37" s="43"/>
      <c r="P37" s="43">
        <f>SUM(P24:P36)</f>
        <v>8258</v>
      </c>
      <c r="Q37" s="43">
        <f>SUM(Q24:Q36)</f>
        <v>6793</v>
      </c>
      <c r="R37" s="43"/>
    </row>
    <row r="38" spans="1:18" ht="11.25" customHeight="1">
      <c r="A38" s="43">
        <v>3</v>
      </c>
      <c r="B38" s="43" t="s">
        <v>48</v>
      </c>
      <c r="C38" s="51">
        <v>12</v>
      </c>
      <c r="D38" s="51">
        <v>22.1</v>
      </c>
      <c r="E38" s="51">
        <v>2.2</v>
      </c>
      <c r="F38" s="51" t="s">
        <v>49</v>
      </c>
      <c r="G38" s="51">
        <v>96</v>
      </c>
      <c r="H38" s="51">
        <v>0.5</v>
      </c>
      <c r="I38" s="51" t="s">
        <v>56</v>
      </c>
      <c r="J38" s="51">
        <v>31</v>
      </c>
      <c r="K38" s="51">
        <v>38</v>
      </c>
      <c r="L38" s="51"/>
      <c r="M38" s="36" t="s">
        <v>61</v>
      </c>
      <c r="N38" s="41" t="s">
        <v>62</v>
      </c>
      <c r="O38" s="53">
        <f>P38/E38</f>
        <v>564.090909090909</v>
      </c>
      <c r="P38" s="51">
        <v>1241</v>
      </c>
      <c r="Q38" s="51">
        <v>1044</v>
      </c>
      <c r="R38" s="43"/>
    </row>
    <row r="39" spans="1:18" ht="11.25" customHeight="1">
      <c r="A39" s="43"/>
      <c r="B39" s="43"/>
      <c r="C39" s="51">
        <v>12</v>
      </c>
      <c r="D39" s="51">
        <v>8.1</v>
      </c>
      <c r="E39" s="51">
        <v>3.2</v>
      </c>
      <c r="F39" s="51" t="s">
        <v>49</v>
      </c>
      <c r="G39" s="51">
        <v>96</v>
      </c>
      <c r="H39" s="51">
        <v>0.5</v>
      </c>
      <c r="I39" s="51" t="s">
        <v>56</v>
      </c>
      <c r="J39" s="51">
        <v>32</v>
      </c>
      <c r="K39" s="51">
        <v>34</v>
      </c>
      <c r="L39" s="51"/>
      <c r="M39" s="36" t="s">
        <v>61</v>
      </c>
      <c r="N39" s="41" t="s">
        <v>62</v>
      </c>
      <c r="O39" s="53">
        <v>533</v>
      </c>
      <c r="P39" s="51">
        <v>1812</v>
      </c>
      <c r="Q39" s="51">
        <v>1526</v>
      </c>
      <c r="R39" s="43"/>
    </row>
    <row r="40" spans="1:18" ht="11.25" customHeight="1">
      <c r="A40" s="43"/>
      <c r="B40" s="43"/>
      <c r="C40" s="51">
        <v>27</v>
      </c>
      <c r="D40" s="51">
        <v>5</v>
      </c>
      <c r="E40" s="51">
        <v>3.3</v>
      </c>
      <c r="F40" s="51" t="s">
        <v>101</v>
      </c>
      <c r="G40" s="51">
        <v>111</v>
      </c>
      <c r="H40" s="51">
        <v>0.7</v>
      </c>
      <c r="I40" s="51">
        <v>2</v>
      </c>
      <c r="J40" s="51">
        <v>28</v>
      </c>
      <c r="K40" s="51">
        <v>36</v>
      </c>
      <c r="L40" s="51"/>
      <c r="M40" s="36" t="s">
        <v>61</v>
      </c>
      <c r="N40" s="41" t="s">
        <v>62</v>
      </c>
      <c r="O40" s="53">
        <f>P40/E40</f>
        <v>597.2727272727273</v>
      </c>
      <c r="P40" s="51">
        <v>1971</v>
      </c>
      <c r="Q40" s="51">
        <v>1674</v>
      </c>
      <c r="R40" s="43"/>
    </row>
    <row r="41" spans="1:18" ht="11.25" customHeight="1">
      <c r="A41" s="43"/>
      <c r="B41" s="43"/>
      <c r="C41" s="178">
        <v>31</v>
      </c>
      <c r="D41" s="178">
        <v>3.1</v>
      </c>
      <c r="E41" s="178">
        <v>1.8</v>
      </c>
      <c r="F41" s="178" t="s">
        <v>49</v>
      </c>
      <c r="G41" s="178">
        <v>82</v>
      </c>
      <c r="H41" s="178">
        <v>0.6</v>
      </c>
      <c r="I41" s="178">
        <v>1</v>
      </c>
      <c r="J41" s="178">
        <v>27</v>
      </c>
      <c r="K41" s="178">
        <v>36</v>
      </c>
      <c r="L41" s="42"/>
      <c r="M41" s="179" t="s">
        <v>61</v>
      </c>
      <c r="N41" s="180" t="s">
        <v>62</v>
      </c>
      <c r="O41" s="181">
        <f>P41/E41</f>
        <v>385.55555555555554</v>
      </c>
      <c r="P41" s="178">
        <v>694</v>
      </c>
      <c r="Q41" s="178">
        <v>589</v>
      </c>
      <c r="R41" s="43"/>
    </row>
    <row r="42" spans="1:18" ht="11.25" customHeight="1">
      <c r="A42" s="43"/>
      <c r="B42" s="43"/>
      <c r="C42" s="178">
        <v>43</v>
      </c>
      <c r="D42" s="178">
        <v>13</v>
      </c>
      <c r="E42" s="178">
        <v>1.1</v>
      </c>
      <c r="F42" s="178" t="s">
        <v>59</v>
      </c>
      <c r="G42" s="178">
        <v>62</v>
      </c>
      <c r="H42" s="178">
        <v>0.8</v>
      </c>
      <c r="I42" s="178" t="s">
        <v>56</v>
      </c>
      <c r="J42" s="178">
        <v>26</v>
      </c>
      <c r="K42" s="178">
        <v>36</v>
      </c>
      <c r="L42" s="42"/>
      <c r="M42" s="179" t="s">
        <v>61</v>
      </c>
      <c r="N42" s="180" t="s">
        <v>62</v>
      </c>
      <c r="O42" s="181">
        <f>P42/E42</f>
        <v>207.27272727272725</v>
      </c>
      <c r="P42" s="178">
        <v>228</v>
      </c>
      <c r="Q42" s="178">
        <v>163</v>
      </c>
      <c r="R42" s="43"/>
    </row>
    <row r="43" spans="1:18" ht="11.25" customHeight="1">
      <c r="A43" s="43"/>
      <c r="B43" s="43"/>
      <c r="C43" s="178">
        <v>44</v>
      </c>
      <c r="D43" s="178">
        <v>1</v>
      </c>
      <c r="E43" s="178">
        <v>2.8</v>
      </c>
      <c r="F43" s="178" t="s">
        <v>59</v>
      </c>
      <c r="G43" s="178">
        <v>76</v>
      </c>
      <c r="H43" s="178">
        <v>0.75</v>
      </c>
      <c r="I43" s="178" t="s">
        <v>50</v>
      </c>
      <c r="J43" s="178">
        <v>30</v>
      </c>
      <c r="K43" s="178">
        <v>36</v>
      </c>
      <c r="L43" s="42"/>
      <c r="M43" s="179" t="s">
        <v>61</v>
      </c>
      <c r="N43" s="180" t="s">
        <v>62</v>
      </c>
      <c r="O43" s="181">
        <f>P43/E43</f>
        <v>502.8571428571429</v>
      </c>
      <c r="P43" s="178">
        <v>1408</v>
      </c>
      <c r="Q43" s="178">
        <v>1152</v>
      </c>
      <c r="R43" s="43"/>
    </row>
    <row r="44" spans="1:18" ht="11.25" customHeight="1">
      <c r="A44" s="43"/>
      <c r="B44" s="43"/>
      <c r="C44" s="178">
        <v>44</v>
      </c>
      <c r="D44" s="178">
        <v>2</v>
      </c>
      <c r="E44" s="178">
        <v>1.2</v>
      </c>
      <c r="F44" s="178" t="s">
        <v>59</v>
      </c>
      <c r="G44" s="178">
        <v>71</v>
      </c>
      <c r="H44" s="178">
        <v>0.8</v>
      </c>
      <c r="I44" s="178" t="s">
        <v>50</v>
      </c>
      <c r="J44" s="178">
        <v>29</v>
      </c>
      <c r="K44" s="178">
        <v>36</v>
      </c>
      <c r="L44" s="42"/>
      <c r="M44" s="179" t="s">
        <v>61</v>
      </c>
      <c r="N44" s="180" t="s">
        <v>62</v>
      </c>
      <c r="O44" s="181">
        <f>P44/E44</f>
        <v>484.1666666666667</v>
      </c>
      <c r="P44" s="178">
        <v>581</v>
      </c>
      <c r="Q44" s="178">
        <v>459</v>
      </c>
      <c r="R44" s="43"/>
    </row>
    <row r="45" spans="1:18" ht="11.25" customHeight="1">
      <c r="A45" s="43"/>
      <c r="B45" s="43"/>
      <c r="C45" s="178">
        <v>28</v>
      </c>
      <c r="D45" s="178">
        <v>3</v>
      </c>
      <c r="E45" s="178">
        <v>0.5</v>
      </c>
      <c r="F45" s="178" t="s">
        <v>59</v>
      </c>
      <c r="G45" s="178">
        <v>67</v>
      </c>
      <c r="H45" s="178">
        <v>0.85</v>
      </c>
      <c r="I45" s="178" t="s">
        <v>56</v>
      </c>
      <c r="J45" s="178">
        <v>25</v>
      </c>
      <c r="K45" s="178">
        <v>32</v>
      </c>
      <c r="L45" s="182"/>
      <c r="M45" s="179" t="s">
        <v>61</v>
      </c>
      <c r="N45" s="180" t="s">
        <v>62</v>
      </c>
      <c r="O45" s="181">
        <f>P45/E45</f>
        <v>454</v>
      </c>
      <c r="P45" s="178">
        <v>227</v>
      </c>
      <c r="Q45" s="178">
        <v>173</v>
      </c>
      <c r="R45" s="43"/>
    </row>
    <row r="46" spans="1:18" ht="11.25" customHeight="1">
      <c r="A46" s="43"/>
      <c r="B46" s="43"/>
      <c r="C46" s="51">
        <v>12</v>
      </c>
      <c r="D46" s="51">
        <v>25.2</v>
      </c>
      <c r="E46" s="51">
        <v>1.4</v>
      </c>
      <c r="F46" s="51" t="s">
        <v>85</v>
      </c>
      <c r="G46" s="51">
        <v>71</v>
      </c>
      <c r="H46" s="51">
        <v>0.7</v>
      </c>
      <c r="I46" s="51" t="s">
        <v>56</v>
      </c>
      <c r="J46" s="51">
        <v>28</v>
      </c>
      <c r="K46" s="51">
        <v>28</v>
      </c>
      <c r="L46" s="51"/>
      <c r="M46" s="36" t="s">
        <v>61</v>
      </c>
      <c r="N46" s="41" t="s">
        <v>62</v>
      </c>
      <c r="O46" s="53">
        <f>P46/E46</f>
        <v>575</v>
      </c>
      <c r="P46" s="51">
        <v>805</v>
      </c>
      <c r="Q46" s="51">
        <v>673</v>
      </c>
      <c r="R46" s="43"/>
    </row>
    <row r="47" spans="1:18" ht="11.25" customHeight="1">
      <c r="A47" s="43"/>
      <c r="B47" s="43"/>
      <c r="C47" s="51">
        <v>44</v>
      </c>
      <c r="D47" s="51">
        <v>4</v>
      </c>
      <c r="E47" s="51">
        <v>0.9</v>
      </c>
      <c r="F47" s="51" t="s">
        <v>59</v>
      </c>
      <c r="G47" s="51">
        <v>101</v>
      </c>
      <c r="H47" s="51">
        <v>0.5</v>
      </c>
      <c r="I47" s="51">
        <v>1</v>
      </c>
      <c r="J47" s="51">
        <v>30</v>
      </c>
      <c r="K47" s="51">
        <v>40</v>
      </c>
      <c r="L47" s="51"/>
      <c r="M47" s="36" t="s">
        <v>61</v>
      </c>
      <c r="N47" s="41" t="s">
        <v>62</v>
      </c>
      <c r="O47" s="53">
        <f>P47/E47</f>
        <v>461.1111111111111</v>
      </c>
      <c r="P47" s="51">
        <v>415</v>
      </c>
      <c r="Q47" s="51">
        <v>360</v>
      </c>
      <c r="R47" s="43"/>
    </row>
    <row r="48" spans="1:18" ht="11.25" customHeight="1">
      <c r="A48" s="43"/>
      <c r="B48" s="43"/>
      <c r="C48" s="51">
        <v>12</v>
      </c>
      <c r="D48" s="51">
        <v>25.1</v>
      </c>
      <c r="E48" s="51">
        <v>1.3</v>
      </c>
      <c r="F48" s="51" t="s">
        <v>85</v>
      </c>
      <c r="G48" s="51">
        <v>71</v>
      </c>
      <c r="H48" s="51">
        <v>0.7</v>
      </c>
      <c r="I48" s="51" t="s">
        <v>56</v>
      </c>
      <c r="J48" s="51">
        <v>28</v>
      </c>
      <c r="K48" s="51">
        <v>28</v>
      </c>
      <c r="L48" s="51"/>
      <c r="M48" s="36" t="s">
        <v>61</v>
      </c>
      <c r="N48" s="41" t="s">
        <v>62</v>
      </c>
      <c r="O48" s="53">
        <f>P48/E48</f>
        <v>478.46153846153845</v>
      </c>
      <c r="P48" s="51">
        <v>622</v>
      </c>
      <c r="Q48" s="51">
        <v>498</v>
      </c>
      <c r="R48" s="43"/>
    </row>
    <row r="49" spans="1:18" ht="11.25" customHeight="1">
      <c r="A49" s="43"/>
      <c r="B49" s="43"/>
      <c r="C49" s="51">
        <v>22</v>
      </c>
      <c r="D49" s="51">
        <v>6</v>
      </c>
      <c r="E49" s="51">
        <v>1.6</v>
      </c>
      <c r="F49" s="51" t="s">
        <v>156</v>
      </c>
      <c r="G49" s="51">
        <v>56</v>
      </c>
      <c r="H49" s="51">
        <v>0.5</v>
      </c>
      <c r="I49" s="51" t="s">
        <v>50</v>
      </c>
      <c r="J49" s="51">
        <v>27</v>
      </c>
      <c r="K49" s="51">
        <v>28</v>
      </c>
      <c r="L49" s="51"/>
      <c r="M49" s="36" t="s">
        <v>61</v>
      </c>
      <c r="N49" s="41" t="s">
        <v>62</v>
      </c>
      <c r="O49" s="53">
        <v>458</v>
      </c>
      <c r="P49" s="51">
        <v>747</v>
      </c>
      <c r="Q49" s="51">
        <v>616</v>
      </c>
      <c r="R49" s="43"/>
    </row>
    <row r="50" spans="1:18" ht="11.25" customHeight="1">
      <c r="A50" s="43"/>
      <c r="B50" s="43"/>
      <c r="C50" s="51">
        <v>27</v>
      </c>
      <c r="D50" s="51">
        <v>6</v>
      </c>
      <c r="E50" s="51">
        <v>1.5</v>
      </c>
      <c r="F50" s="51" t="s">
        <v>55</v>
      </c>
      <c r="G50" s="51">
        <v>116</v>
      </c>
      <c r="H50" s="51">
        <v>0.5</v>
      </c>
      <c r="I50" s="51">
        <v>2</v>
      </c>
      <c r="J50" s="51">
        <v>27</v>
      </c>
      <c r="K50" s="51">
        <v>40</v>
      </c>
      <c r="L50" s="51"/>
      <c r="M50" s="36" t="s">
        <v>61</v>
      </c>
      <c r="N50" s="41" t="s">
        <v>62</v>
      </c>
      <c r="O50" s="53">
        <f>P50/E50</f>
        <v>427.3333333333333</v>
      </c>
      <c r="P50" s="51">
        <v>641</v>
      </c>
      <c r="Q50" s="51">
        <v>519</v>
      </c>
      <c r="R50" s="43"/>
    </row>
    <row r="51" spans="1:18" ht="11.25" customHeight="1">
      <c r="A51" s="43"/>
      <c r="B51" s="43"/>
      <c r="C51" s="51">
        <v>28</v>
      </c>
      <c r="D51" s="51">
        <v>15</v>
      </c>
      <c r="E51" s="51">
        <v>1.9</v>
      </c>
      <c r="F51" s="51" t="s">
        <v>59</v>
      </c>
      <c r="G51" s="51">
        <v>124</v>
      </c>
      <c r="H51" s="51">
        <v>0.55</v>
      </c>
      <c r="I51" s="51">
        <v>2</v>
      </c>
      <c r="J51" s="51">
        <v>27</v>
      </c>
      <c r="K51" s="51">
        <v>40</v>
      </c>
      <c r="L51" s="51"/>
      <c r="M51" s="36" t="s">
        <v>61</v>
      </c>
      <c r="N51" s="41" t="s">
        <v>62</v>
      </c>
      <c r="O51" s="53">
        <f>P51/E51</f>
        <v>522.1052631578948</v>
      </c>
      <c r="P51" s="51">
        <v>992</v>
      </c>
      <c r="Q51" s="51">
        <v>801</v>
      </c>
      <c r="R51" s="43"/>
    </row>
    <row r="52" spans="1:18" ht="11.25" customHeight="1">
      <c r="A52" s="43"/>
      <c r="B52" s="43"/>
      <c r="C52" s="51">
        <v>31</v>
      </c>
      <c r="D52" s="51">
        <v>3</v>
      </c>
      <c r="E52" s="51">
        <v>3.7</v>
      </c>
      <c r="F52" s="51" t="s">
        <v>49</v>
      </c>
      <c r="G52" s="51">
        <v>82</v>
      </c>
      <c r="H52" s="51">
        <v>0.6</v>
      </c>
      <c r="I52" s="51">
        <v>1</v>
      </c>
      <c r="J52" s="51">
        <v>27</v>
      </c>
      <c r="K52" s="51">
        <v>36</v>
      </c>
      <c r="L52" s="51"/>
      <c r="M52" s="36" t="s">
        <v>61</v>
      </c>
      <c r="N52" s="41" t="s">
        <v>62</v>
      </c>
      <c r="O52" s="53">
        <f>P52/E52</f>
        <v>413.2432432432432</v>
      </c>
      <c r="P52" s="51">
        <v>1529</v>
      </c>
      <c r="Q52" s="51">
        <v>1268</v>
      </c>
      <c r="R52" s="43"/>
    </row>
    <row r="53" spans="1:18" ht="11.25" customHeight="1">
      <c r="A53" s="43"/>
      <c r="B53" s="39" t="s">
        <v>53</v>
      </c>
      <c r="C53" s="43"/>
      <c r="D53" s="43"/>
      <c r="E53" s="43">
        <f>SUM(E38:E52)</f>
        <v>28.4</v>
      </c>
      <c r="F53" s="43"/>
      <c r="G53" s="43"/>
      <c r="H53" s="43"/>
      <c r="I53" s="43"/>
      <c r="J53" s="43"/>
      <c r="K53" s="43"/>
      <c r="L53" s="43"/>
      <c r="M53" s="50"/>
      <c r="N53" s="50"/>
      <c r="O53" s="43"/>
      <c r="P53" s="43">
        <f>SUM(P38:P52)</f>
        <v>13913</v>
      </c>
      <c r="Q53" s="43">
        <f>SUM(Q38:Q52)</f>
        <v>11515</v>
      </c>
      <c r="R53" s="43"/>
    </row>
    <row r="54" spans="1:18" ht="11.25" customHeight="1">
      <c r="A54" s="43">
        <v>4</v>
      </c>
      <c r="B54" s="43" t="s">
        <v>73</v>
      </c>
      <c r="C54" s="51">
        <v>6</v>
      </c>
      <c r="D54" s="51">
        <v>14</v>
      </c>
      <c r="E54" s="51">
        <v>4.3</v>
      </c>
      <c r="F54" s="51" t="s">
        <v>59</v>
      </c>
      <c r="G54" s="51">
        <v>81</v>
      </c>
      <c r="H54" s="51">
        <v>0.5</v>
      </c>
      <c r="I54" s="51" t="s">
        <v>56</v>
      </c>
      <c r="J54" s="51">
        <v>30</v>
      </c>
      <c r="K54" s="51">
        <v>32</v>
      </c>
      <c r="L54" s="51"/>
      <c r="M54" s="36" t="s">
        <v>61</v>
      </c>
      <c r="N54" s="41" t="s">
        <v>62</v>
      </c>
      <c r="O54" s="53">
        <f>P54/E54</f>
        <v>226.27906976744188</v>
      </c>
      <c r="P54" s="51">
        <v>973</v>
      </c>
      <c r="Q54" s="51">
        <v>708</v>
      </c>
      <c r="R54" s="43"/>
    </row>
    <row r="55" spans="1:18" ht="11.25" customHeight="1">
      <c r="A55" s="42"/>
      <c r="B55" s="42"/>
      <c r="C55" s="51">
        <v>6</v>
      </c>
      <c r="D55" s="51">
        <v>26</v>
      </c>
      <c r="E55" s="51">
        <v>1.9</v>
      </c>
      <c r="F55" s="51" t="s">
        <v>59</v>
      </c>
      <c r="G55" s="51">
        <v>81</v>
      </c>
      <c r="H55" s="51">
        <v>0.5</v>
      </c>
      <c r="I55" s="51" t="s">
        <v>50</v>
      </c>
      <c r="J55" s="51">
        <v>31</v>
      </c>
      <c r="K55" s="51">
        <v>32</v>
      </c>
      <c r="L55" s="51"/>
      <c r="M55" s="36" t="s">
        <v>61</v>
      </c>
      <c r="N55" s="41" t="s">
        <v>62</v>
      </c>
      <c r="O55" s="53">
        <f>P55/E55</f>
        <v>234.21052631578948</v>
      </c>
      <c r="P55" s="51">
        <v>445</v>
      </c>
      <c r="Q55" s="51">
        <v>321</v>
      </c>
      <c r="R55" s="43"/>
    </row>
    <row r="56" spans="1:18" ht="11.25" customHeight="1">
      <c r="A56" s="42"/>
      <c r="B56" s="42"/>
      <c r="C56" s="51">
        <v>17</v>
      </c>
      <c r="D56" s="51">
        <v>1</v>
      </c>
      <c r="E56" s="51">
        <v>4.1</v>
      </c>
      <c r="F56" s="51" t="s">
        <v>55</v>
      </c>
      <c r="G56" s="51">
        <v>90</v>
      </c>
      <c r="H56" s="51">
        <v>0.7</v>
      </c>
      <c r="I56" s="51">
        <v>1</v>
      </c>
      <c r="J56" s="51">
        <v>29</v>
      </c>
      <c r="K56" s="51">
        <v>30</v>
      </c>
      <c r="L56" s="51"/>
      <c r="M56" s="36" t="s">
        <v>61</v>
      </c>
      <c r="N56" s="41" t="s">
        <v>62</v>
      </c>
      <c r="O56" s="53">
        <f>P56/E56</f>
        <v>474.87804878048786</v>
      </c>
      <c r="P56" s="51">
        <v>1947</v>
      </c>
      <c r="Q56" s="51">
        <v>1516</v>
      </c>
      <c r="R56" s="43"/>
    </row>
    <row r="57" spans="1:18" ht="11.25" customHeight="1">
      <c r="A57" s="42"/>
      <c r="B57" s="42"/>
      <c r="C57" s="51">
        <v>8</v>
      </c>
      <c r="D57" s="51">
        <v>25</v>
      </c>
      <c r="E57" s="51">
        <v>2.3</v>
      </c>
      <c r="F57" s="51" t="s">
        <v>59</v>
      </c>
      <c r="G57" s="51">
        <v>88</v>
      </c>
      <c r="H57" s="51">
        <v>0.4</v>
      </c>
      <c r="I57" s="51">
        <v>2</v>
      </c>
      <c r="J57" s="51">
        <v>25</v>
      </c>
      <c r="K57" s="51">
        <v>28</v>
      </c>
      <c r="L57" s="51"/>
      <c r="M57" s="36" t="s">
        <v>61</v>
      </c>
      <c r="N57" s="41" t="s">
        <v>62</v>
      </c>
      <c r="O57" s="53">
        <v>301</v>
      </c>
      <c r="P57" s="51">
        <v>619</v>
      </c>
      <c r="Q57" s="51">
        <v>442</v>
      </c>
      <c r="R57" s="43"/>
    </row>
    <row r="58" spans="1:18" ht="11.25" customHeight="1">
      <c r="A58" s="43"/>
      <c r="B58" s="43"/>
      <c r="C58" s="51">
        <v>9</v>
      </c>
      <c r="D58" s="51">
        <v>2</v>
      </c>
      <c r="E58" s="51">
        <v>4.8</v>
      </c>
      <c r="F58" s="51" t="s">
        <v>72</v>
      </c>
      <c r="G58" s="51">
        <v>76</v>
      </c>
      <c r="H58" s="51">
        <v>0.75</v>
      </c>
      <c r="I58" s="51" t="s">
        <v>50</v>
      </c>
      <c r="J58" s="51">
        <v>30</v>
      </c>
      <c r="K58" s="51">
        <v>30</v>
      </c>
      <c r="L58" s="51"/>
      <c r="M58" s="36" t="s">
        <v>61</v>
      </c>
      <c r="N58" s="41" t="s">
        <v>62</v>
      </c>
      <c r="O58" s="53">
        <f>P58/E58</f>
        <v>346.45833333333337</v>
      </c>
      <c r="P58" s="51">
        <v>1663</v>
      </c>
      <c r="Q58" s="51">
        <v>1306</v>
      </c>
      <c r="R58" s="43"/>
    </row>
    <row r="59" spans="1:18" ht="11.25" customHeight="1">
      <c r="A59" s="43"/>
      <c r="B59" s="43"/>
      <c r="C59" s="51">
        <v>12</v>
      </c>
      <c r="D59" s="51">
        <v>33</v>
      </c>
      <c r="E59" s="51">
        <v>1.6</v>
      </c>
      <c r="F59" s="51" t="s">
        <v>59</v>
      </c>
      <c r="G59" s="51">
        <v>28</v>
      </c>
      <c r="H59" s="51">
        <v>0.7</v>
      </c>
      <c r="I59" s="51" t="s">
        <v>56</v>
      </c>
      <c r="J59" s="51">
        <v>14</v>
      </c>
      <c r="K59" s="51">
        <v>16</v>
      </c>
      <c r="L59" s="51"/>
      <c r="M59" s="36" t="s">
        <v>235</v>
      </c>
      <c r="N59" s="41" t="s">
        <v>62</v>
      </c>
      <c r="O59" s="53">
        <f>P59/E59</f>
        <v>234.375</v>
      </c>
      <c r="P59" s="51">
        <v>375</v>
      </c>
      <c r="Q59" s="51">
        <v>280</v>
      </c>
      <c r="R59" s="43"/>
    </row>
    <row r="60" spans="1:18" ht="11.25" customHeight="1">
      <c r="A60" s="43"/>
      <c r="B60" s="43"/>
      <c r="C60" s="51">
        <v>16</v>
      </c>
      <c r="D60" s="51">
        <v>5</v>
      </c>
      <c r="E60" s="51">
        <v>1.2</v>
      </c>
      <c r="F60" s="51" t="s">
        <v>59</v>
      </c>
      <c r="G60" s="51">
        <v>76</v>
      </c>
      <c r="H60" s="51">
        <v>0.5</v>
      </c>
      <c r="I60" s="51" t="s">
        <v>56</v>
      </c>
      <c r="J60" s="51">
        <v>28</v>
      </c>
      <c r="K60" s="51">
        <v>30</v>
      </c>
      <c r="L60" s="51"/>
      <c r="M60" s="36" t="s">
        <v>235</v>
      </c>
      <c r="N60" s="41" t="s">
        <v>62</v>
      </c>
      <c r="O60" s="53">
        <f>P60/E60</f>
        <v>347.5</v>
      </c>
      <c r="P60" s="51">
        <v>417</v>
      </c>
      <c r="Q60" s="51">
        <v>343</v>
      </c>
      <c r="R60" s="43"/>
    </row>
    <row r="61" spans="1:18" ht="11.25" customHeight="1">
      <c r="A61" s="43"/>
      <c r="B61" s="43"/>
      <c r="C61" s="51">
        <v>17</v>
      </c>
      <c r="D61" s="51">
        <v>5</v>
      </c>
      <c r="E61" s="51">
        <v>1.5</v>
      </c>
      <c r="F61" s="51" t="s">
        <v>59</v>
      </c>
      <c r="G61" s="51">
        <v>90</v>
      </c>
      <c r="H61" s="51">
        <v>0.7</v>
      </c>
      <c r="I61" s="51" t="s">
        <v>56</v>
      </c>
      <c r="J61" s="51">
        <v>31</v>
      </c>
      <c r="K61" s="51">
        <v>32</v>
      </c>
      <c r="L61" s="51"/>
      <c r="M61" s="36" t="s">
        <v>61</v>
      </c>
      <c r="N61" s="41" t="s">
        <v>62</v>
      </c>
      <c r="O61" s="53">
        <v>376</v>
      </c>
      <c r="P61" s="51">
        <v>529</v>
      </c>
      <c r="Q61" s="51">
        <v>393</v>
      </c>
      <c r="R61" s="43"/>
    </row>
    <row r="62" spans="1:18" ht="11.25" customHeight="1">
      <c r="A62" s="43"/>
      <c r="B62" s="39" t="s">
        <v>53</v>
      </c>
      <c r="C62" s="43"/>
      <c r="D62" s="43"/>
      <c r="E62" s="89">
        <f>SUM(E54:E61)</f>
        <v>21.7</v>
      </c>
      <c r="F62" s="51"/>
      <c r="G62" s="51"/>
      <c r="H62" s="51"/>
      <c r="I62" s="51"/>
      <c r="J62" s="51"/>
      <c r="K62" s="51"/>
      <c r="L62" s="51"/>
      <c r="M62" s="36"/>
      <c r="N62" s="51"/>
      <c r="O62" s="51"/>
      <c r="P62" s="43">
        <f>SUM(P54:P61)</f>
        <v>6968</v>
      </c>
      <c r="Q62" s="43">
        <f>SUM(Q54:Q61)</f>
        <v>5309</v>
      </c>
      <c r="R62" s="43"/>
    </row>
    <row r="63" spans="1:18" ht="11.25" customHeight="1">
      <c r="A63" s="43">
        <v>5</v>
      </c>
      <c r="B63" s="43" t="s">
        <v>118</v>
      </c>
      <c r="C63" s="51">
        <v>6</v>
      </c>
      <c r="D63" s="51">
        <v>23</v>
      </c>
      <c r="E63" s="51">
        <v>2</v>
      </c>
      <c r="F63" s="51" t="s">
        <v>59</v>
      </c>
      <c r="G63" s="51">
        <v>101</v>
      </c>
      <c r="H63" s="51">
        <v>0.4</v>
      </c>
      <c r="I63" s="51">
        <v>1</v>
      </c>
      <c r="J63" s="51">
        <v>30</v>
      </c>
      <c r="K63" s="51">
        <v>36</v>
      </c>
      <c r="L63" s="51"/>
      <c r="M63" s="36" t="s">
        <v>61</v>
      </c>
      <c r="N63" s="41" t="s">
        <v>62</v>
      </c>
      <c r="O63" s="53">
        <f>P63/E63</f>
        <v>352.5</v>
      </c>
      <c r="P63" s="51">
        <v>705</v>
      </c>
      <c r="Q63" s="51">
        <v>528</v>
      </c>
      <c r="R63" s="43"/>
    </row>
    <row r="64" spans="1:18" ht="11.25" customHeight="1">
      <c r="A64" s="43"/>
      <c r="B64" s="43"/>
      <c r="C64" s="51">
        <v>9</v>
      </c>
      <c r="D64" s="51">
        <v>21</v>
      </c>
      <c r="E64" s="51">
        <v>3.1</v>
      </c>
      <c r="F64" s="51">
        <v>10</v>
      </c>
      <c r="G64" s="51">
        <v>96</v>
      </c>
      <c r="H64" s="51">
        <v>0.6</v>
      </c>
      <c r="I64" s="51" t="s">
        <v>56</v>
      </c>
      <c r="J64" s="51">
        <v>32</v>
      </c>
      <c r="K64" s="51">
        <v>36</v>
      </c>
      <c r="L64" s="51"/>
      <c r="M64" s="36" t="s">
        <v>61</v>
      </c>
      <c r="N64" s="41" t="s">
        <v>62</v>
      </c>
      <c r="O64" s="53">
        <v>406</v>
      </c>
      <c r="P64" s="51">
        <v>943</v>
      </c>
      <c r="Q64" s="51">
        <v>588</v>
      </c>
      <c r="R64" s="43"/>
    </row>
    <row r="65" spans="1:18" ht="11.25" customHeight="1">
      <c r="A65" s="43"/>
      <c r="B65" s="43"/>
      <c r="C65" s="51">
        <v>19</v>
      </c>
      <c r="D65" s="51">
        <v>7</v>
      </c>
      <c r="E65" s="51">
        <v>3.2</v>
      </c>
      <c r="F65" s="51" t="s">
        <v>260</v>
      </c>
      <c r="G65" s="51">
        <v>105</v>
      </c>
      <c r="H65" s="51">
        <v>0.5</v>
      </c>
      <c r="I65" s="51" t="s">
        <v>56</v>
      </c>
      <c r="J65" s="51">
        <v>31</v>
      </c>
      <c r="K65" s="51">
        <v>32</v>
      </c>
      <c r="L65" s="51"/>
      <c r="M65" s="36" t="s">
        <v>61</v>
      </c>
      <c r="N65" s="41" t="s">
        <v>62</v>
      </c>
      <c r="O65" s="53">
        <f>P65/E65</f>
        <v>315.625</v>
      </c>
      <c r="P65" s="51">
        <v>1010</v>
      </c>
      <c r="Q65" s="51">
        <v>700</v>
      </c>
      <c r="R65" s="43"/>
    </row>
    <row r="66" spans="1:18" ht="11.25" customHeight="1">
      <c r="A66" s="43"/>
      <c r="B66" s="43"/>
      <c r="C66" s="51">
        <v>34</v>
      </c>
      <c r="D66" s="51">
        <v>10</v>
      </c>
      <c r="E66" s="51">
        <v>5.2</v>
      </c>
      <c r="F66" s="51" t="s">
        <v>101</v>
      </c>
      <c r="G66" s="51">
        <v>90</v>
      </c>
      <c r="H66" s="51">
        <v>0.4</v>
      </c>
      <c r="I66" s="51">
        <v>1</v>
      </c>
      <c r="J66" s="51">
        <v>29</v>
      </c>
      <c r="K66" s="51">
        <v>32</v>
      </c>
      <c r="L66" s="51"/>
      <c r="M66" s="36" t="s">
        <v>61</v>
      </c>
      <c r="N66" s="41" t="s">
        <v>62</v>
      </c>
      <c r="O66" s="53">
        <v>757</v>
      </c>
      <c r="P66" s="51">
        <v>1118</v>
      </c>
      <c r="Q66" s="51">
        <v>641</v>
      </c>
      <c r="R66" s="43"/>
    </row>
    <row r="67" spans="1:18" ht="11.25" customHeight="1">
      <c r="A67" s="43"/>
      <c r="B67" s="43"/>
      <c r="C67" s="51">
        <v>34</v>
      </c>
      <c r="D67" s="51">
        <v>7</v>
      </c>
      <c r="E67" s="51">
        <v>2.2</v>
      </c>
      <c r="F67" s="51" t="s">
        <v>97</v>
      </c>
      <c r="G67" s="51">
        <v>96</v>
      </c>
      <c r="H67" s="51">
        <v>0.4</v>
      </c>
      <c r="I67" s="51">
        <v>1</v>
      </c>
      <c r="J67" s="51">
        <v>27</v>
      </c>
      <c r="K67" s="51">
        <v>32</v>
      </c>
      <c r="L67" s="51"/>
      <c r="M67" s="36" t="s">
        <v>61</v>
      </c>
      <c r="N67" s="41" t="s">
        <v>62</v>
      </c>
      <c r="O67" s="53">
        <f>P67/E67</f>
        <v>277.7272727272727</v>
      </c>
      <c r="P67" s="51">
        <v>611</v>
      </c>
      <c r="Q67" s="51">
        <v>354</v>
      </c>
      <c r="R67" s="43"/>
    </row>
    <row r="68" spans="1:18" ht="11.25" customHeight="1">
      <c r="A68" s="43"/>
      <c r="B68" s="43"/>
      <c r="C68" s="51">
        <v>35</v>
      </c>
      <c r="D68" s="51">
        <v>20</v>
      </c>
      <c r="E68" s="51">
        <v>3</v>
      </c>
      <c r="F68" s="51" t="s">
        <v>85</v>
      </c>
      <c r="G68" s="51">
        <v>96</v>
      </c>
      <c r="H68" s="51">
        <v>0.6</v>
      </c>
      <c r="I68" s="51" t="s">
        <v>56</v>
      </c>
      <c r="J68" s="51">
        <v>33</v>
      </c>
      <c r="K68" s="51">
        <v>32</v>
      </c>
      <c r="L68" s="51"/>
      <c r="M68" s="36" t="s">
        <v>61</v>
      </c>
      <c r="N68" s="41" t="s">
        <v>62</v>
      </c>
      <c r="O68" s="53">
        <f>P68/E68</f>
        <v>556</v>
      </c>
      <c r="P68" s="51">
        <v>1668</v>
      </c>
      <c r="Q68" s="51">
        <v>1220</v>
      </c>
      <c r="R68" s="43"/>
    </row>
    <row r="69" spans="1:18" ht="11.25" customHeight="1">
      <c r="A69" s="43"/>
      <c r="B69" s="43"/>
      <c r="C69" s="51">
        <v>8</v>
      </c>
      <c r="D69" s="51">
        <v>12</v>
      </c>
      <c r="E69" s="51">
        <v>3.2</v>
      </c>
      <c r="F69" s="51" t="s">
        <v>59</v>
      </c>
      <c r="G69" s="51">
        <v>90</v>
      </c>
      <c r="H69" s="51">
        <v>0.55</v>
      </c>
      <c r="I69" s="51">
        <v>1</v>
      </c>
      <c r="J69" s="51">
        <v>29</v>
      </c>
      <c r="K69" s="51">
        <v>32</v>
      </c>
      <c r="L69" s="51"/>
      <c r="M69" s="36" t="s">
        <v>261</v>
      </c>
      <c r="N69" s="41" t="s">
        <v>62</v>
      </c>
      <c r="O69" s="53">
        <f>P69/E69</f>
        <v>526.5625</v>
      </c>
      <c r="P69" s="51">
        <v>1685</v>
      </c>
      <c r="Q69" s="51">
        <v>1220</v>
      </c>
      <c r="R69" s="43"/>
    </row>
    <row r="70" spans="1:18" ht="11.25" customHeight="1">
      <c r="A70" s="43"/>
      <c r="B70" s="43"/>
      <c r="C70" s="51">
        <v>8</v>
      </c>
      <c r="D70" s="51">
        <v>9</v>
      </c>
      <c r="E70" s="51">
        <v>4</v>
      </c>
      <c r="F70" s="51" t="s">
        <v>59</v>
      </c>
      <c r="G70" s="51">
        <v>90</v>
      </c>
      <c r="H70" s="51">
        <v>0.5</v>
      </c>
      <c r="I70" s="51">
        <v>1</v>
      </c>
      <c r="J70" s="51">
        <v>29</v>
      </c>
      <c r="K70" s="51">
        <v>32</v>
      </c>
      <c r="L70" s="51"/>
      <c r="M70" s="36" t="s">
        <v>261</v>
      </c>
      <c r="N70" s="41" t="s">
        <v>62</v>
      </c>
      <c r="O70" s="53">
        <f>P70/E70</f>
        <v>413</v>
      </c>
      <c r="P70" s="51">
        <v>1652</v>
      </c>
      <c r="Q70" s="51">
        <v>1257</v>
      </c>
      <c r="R70" s="43"/>
    </row>
    <row r="71" spans="1:18" ht="11.25" customHeight="1">
      <c r="A71" s="43"/>
      <c r="B71" s="43"/>
      <c r="C71" s="51">
        <v>10</v>
      </c>
      <c r="D71" s="51">
        <v>12</v>
      </c>
      <c r="E71" s="51">
        <v>2.5</v>
      </c>
      <c r="F71" s="51" t="s">
        <v>55</v>
      </c>
      <c r="G71" s="51">
        <v>86</v>
      </c>
      <c r="H71" s="51">
        <v>0.45</v>
      </c>
      <c r="I71" s="51" t="s">
        <v>50</v>
      </c>
      <c r="J71" s="51">
        <v>33</v>
      </c>
      <c r="K71" s="51">
        <v>36</v>
      </c>
      <c r="L71" s="51"/>
      <c r="M71" s="36" t="s">
        <v>262</v>
      </c>
      <c r="N71" s="41" t="s">
        <v>62</v>
      </c>
      <c r="O71" s="53">
        <f>P71/E71</f>
        <v>132.8</v>
      </c>
      <c r="P71" s="51">
        <v>332</v>
      </c>
      <c r="Q71" s="51">
        <v>213</v>
      </c>
      <c r="R71" s="43"/>
    </row>
    <row r="72" spans="1:18" ht="11.25" customHeight="1">
      <c r="A72" s="43"/>
      <c r="B72" s="43"/>
      <c r="C72" s="51">
        <v>10</v>
      </c>
      <c r="D72" s="51">
        <v>17</v>
      </c>
      <c r="E72" s="51">
        <v>2.7</v>
      </c>
      <c r="F72" s="51" t="s">
        <v>263</v>
      </c>
      <c r="G72" s="51">
        <v>71</v>
      </c>
      <c r="H72" s="51">
        <v>0.5</v>
      </c>
      <c r="I72" s="51" t="s">
        <v>56</v>
      </c>
      <c r="J72" s="51">
        <v>28</v>
      </c>
      <c r="K72" s="51">
        <v>32</v>
      </c>
      <c r="L72" s="51"/>
      <c r="M72" s="36" t="s">
        <v>264</v>
      </c>
      <c r="N72" s="41" t="s">
        <v>62</v>
      </c>
      <c r="O72" s="53">
        <f>P72/E72</f>
        <v>149.25925925925924</v>
      </c>
      <c r="P72" s="51">
        <v>403</v>
      </c>
      <c r="Q72" s="51">
        <v>300</v>
      </c>
      <c r="R72" s="43"/>
    </row>
    <row r="73" spans="1:18" ht="11.25" customHeight="1">
      <c r="A73" s="43"/>
      <c r="B73" s="43"/>
      <c r="C73" s="51">
        <v>5</v>
      </c>
      <c r="D73" s="51">
        <v>20.1</v>
      </c>
      <c r="E73" s="51">
        <v>1</v>
      </c>
      <c r="F73" s="51" t="s">
        <v>128</v>
      </c>
      <c r="G73" s="51">
        <v>100</v>
      </c>
      <c r="H73" s="51">
        <v>0.5</v>
      </c>
      <c r="I73" s="51" t="s">
        <v>56</v>
      </c>
      <c r="J73" s="51">
        <v>31</v>
      </c>
      <c r="K73" s="51">
        <v>36</v>
      </c>
      <c r="L73" s="51"/>
      <c r="M73" s="36" t="s">
        <v>127</v>
      </c>
      <c r="N73" s="41" t="s">
        <v>62</v>
      </c>
      <c r="O73" s="53">
        <f>P73/E73</f>
        <v>356</v>
      </c>
      <c r="P73" s="51">
        <v>356</v>
      </c>
      <c r="Q73" s="51">
        <v>233</v>
      </c>
      <c r="R73" s="43"/>
    </row>
    <row r="74" spans="1:18" ht="11.25" customHeight="1">
      <c r="A74" s="43"/>
      <c r="B74" s="43"/>
      <c r="C74" s="51">
        <v>5</v>
      </c>
      <c r="D74" s="51">
        <v>28.1</v>
      </c>
      <c r="E74" s="51">
        <v>0.9</v>
      </c>
      <c r="F74" s="51" t="s">
        <v>59</v>
      </c>
      <c r="G74" s="51">
        <v>101</v>
      </c>
      <c r="H74" s="51">
        <v>0.6</v>
      </c>
      <c r="I74" s="51" t="s">
        <v>56</v>
      </c>
      <c r="J74" s="51">
        <v>32</v>
      </c>
      <c r="K74" s="51">
        <v>36</v>
      </c>
      <c r="L74" s="51"/>
      <c r="M74" s="36" t="s">
        <v>127</v>
      </c>
      <c r="N74" s="41" t="s">
        <v>62</v>
      </c>
      <c r="O74" s="53">
        <f>P74/E74</f>
        <v>516.6666666666666</v>
      </c>
      <c r="P74" s="51">
        <v>465</v>
      </c>
      <c r="Q74" s="51">
        <v>301</v>
      </c>
      <c r="R74" s="43"/>
    </row>
    <row r="75" spans="1:18" ht="11.25" customHeight="1">
      <c r="A75" s="43"/>
      <c r="B75" s="43"/>
      <c r="C75" s="51">
        <v>5</v>
      </c>
      <c r="D75" s="51">
        <v>28.2</v>
      </c>
      <c r="E75" s="51">
        <v>1.2</v>
      </c>
      <c r="F75" s="51" t="s">
        <v>59</v>
      </c>
      <c r="G75" s="51">
        <v>101</v>
      </c>
      <c r="H75" s="51">
        <v>0.6</v>
      </c>
      <c r="I75" s="51" t="s">
        <v>56</v>
      </c>
      <c r="J75" s="51">
        <v>32</v>
      </c>
      <c r="K75" s="51">
        <v>36</v>
      </c>
      <c r="L75" s="51"/>
      <c r="M75" s="36" t="s">
        <v>127</v>
      </c>
      <c r="N75" s="41" t="s">
        <v>62</v>
      </c>
      <c r="O75" s="53">
        <f>P75/E75</f>
        <v>630.8333333333334</v>
      </c>
      <c r="P75" s="51">
        <v>757</v>
      </c>
      <c r="Q75" s="51">
        <v>537</v>
      </c>
      <c r="R75" s="43"/>
    </row>
    <row r="76" spans="1:18" ht="11.25" customHeight="1">
      <c r="A76" s="43"/>
      <c r="B76" s="43"/>
      <c r="C76" s="51">
        <v>5</v>
      </c>
      <c r="D76" s="51">
        <v>29.1</v>
      </c>
      <c r="E76" s="51">
        <v>1</v>
      </c>
      <c r="F76" s="36" t="s">
        <v>97</v>
      </c>
      <c r="G76" s="51">
        <v>101</v>
      </c>
      <c r="H76" s="51">
        <v>0.5</v>
      </c>
      <c r="I76" s="51">
        <v>1</v>
      </c>
      <c r="J76" s="51">
        <v>30</v>
      </c>
      <c r="K76" s="51">
        <v>36</v>
      </c>
      <c r="L76" s="51"/>
      <c r="M76" s="36" t="s">
        <v>127</v>
      </c>
      <c r="N76" s="41" t="s">
        <v>62</v>
      </c>
      <c r="O76" s="53">
        <f>P76/E76</f>
        <v>573</v>
      </c>
      <c r="P76" s="51">
        <v>573</v>
      </c>
      <c r="Q76" s="51">
        <v>437</v>
      </c>
      <c r="R76" s="43"/>
    </row>
    <row r="77" spans="1:18" ht="11.25" customHeight="1">
      <c r="A77" s="43"/>
      <c r="B77" s="43"/>
      <c r="C77" s="51">
        <v>5</v>
      </c>
      <c r="D77" s="51">
        <v>31.1</v>
      </c>
      <c r="E77" s="51">
        <v>2.4</v>
      </c>
      <c r="F77" s="36" t="s">
        <v>59</v>
      </c>
      <c r="G77" s="51">
        <v>101</v>
      </c>
      <c r="H77" s="51">
        <v>0.5</v>
      </c>
      <c r="I77" s="51" t="s">
        <v>56</v>
      </c>
      <c r="J77" s="51">
        <v>31</v>
      </c>
      <c r="K77" s="51">
        <v>36</v>
      </c>
      <c r="L77" s="51"/>
      <c r="M77" s="36" t="s">
        <v>127</v>
      </c>
      <c r="N77" s="41" t="s">
        <v>62</v>
      </c>
      <c r="O77" s="53">
        <f>P77/E77</f>
        <v>553.3333333333334</v>
      </c>
      <c r="P77" s="51">
        <v>1328</v>
      </c>
      <c r="Q77" s="51">
        <v>1056</v>
      </c>
      <c r="R77" s="43"/>
    </row>
    <row r="78" spans="1:18" ht="11.25" customHeight="1">
      <c r="A78" s="43"/>
      <c r="B78" s="43"/>
      <c r="C78" s="51">
        <v>5</v>
      </c>
      <c r="D78" s="51">
        <v>33</v>
      </c>
      <c r="E78" s="51">
        <v>1.2</v>
      </c>
      <c r="F78" s="36" t="s">
        <v>129</v>
      </c>
      <c r="G78" s="51">
        <v>101</v>
      </c>
      <c r="H78" s="51">
        <v>0.5</v>
      </c>
      <c r="I78" s="51" t="s">
        <v>56</v>
      </c>
      <c r="J78" s="51">
        <v>32</v>
      </c>
      <c r="K78" s="51">
        <v>36</v>
      </c>
      <c r="L78" s="51"/>
      <c r="M78" s="36" t="s">
        <v>127</v>
      </c>
      <c r="N78" s="41" t="s">
        <v>62</v>
      </c>
      <c r="O78" s="53">
        <f>P78/E78</f>
        <v>368.33333333333337</v>
      </c>
      <c r="P78" s="51">
        <v>442</v>
      </c>
      <c r="Q78" s="51">
        <v>335</v>
      </c>
      <c r="R78" s="43"/>
    </row>
    <row r="79" spans="1:18" ht="11.25" customHeight="1">
      <c r="A79" s="43"/>
      <c r="B79" s="39" t="s">
        <v>53</v>
      </c>
      <c r="C79" s="42"/>
      <c r="D79" s="42"/>
      <c r="E79" s="43">
        <f>SUM(E63:E78)</f>
        <v>38.8</v>
      </c>
      <c r="F79" s="43"/>
      <c r="G79" s="43"/>
      <c r="H79" s="43"/>
      <c r="I79" s="43"/>
      <c r="J79" s="43"/>
      <c r="K79" s="43"/>
      <c r="L79" s="43"/>
      <c r="M79" s="50"/>
      <c r="N79" s="43"/>
      <c r="O79" s="43"/>
      <c r="P79" s="43">
        <f>SUM(P63:P78)</f>
        <v>14048</v>
      </c>
      <c r="Q79" s="43">
        <f>SUM(Q63:Q78)</f>
        <v>9920</v>
      </c>
      <c r="R79" s="43"/>
    </row>
    <row r="80" spans="1:18" ht="11.25" customHeight="1">
      <c r="A80" s="43">
        <v>6</v>
      </c>
      <c r="B80" s="43" t="s">
        <v>115</v>
      </c>
      <c r="C80" s="51">
        <v>18</v>
      </c>
      <c r="D80" s="51">
        <v>30</v>
      </c>
      <c r="E80" s="51">
        <v>1.7</v>
      </c>
      <c r="F80" s="51" t="s">
        <v>59</v>
      </c>
      <c r="G80" s="51">
        <v>105</v>
      </c>
      <c r="H80" s="51">
        <v>0.55</v>
      </c>
      <c r="I80" s="51" t="s">
        <v>56</v>
      </c>
      <c r="J80" s="51">
        <v>32</v>
      </c>
      <c r="K80" s="51">
        <v>36</v>
      </c>
      <c r="L80" s="51"/>
      <c r="M80" s="36" t="s">
        <v>61</v>
      </c>
      <c r="N80" s="41" t="s">
        <v>62</v>
      </c>
      <c r="O80" s="53">
        <f>P80/E80</f>
        <v>458.8235294117647</v>
      </c>
      <c r="P80" s="51">
        <v>780</v>
      </c>
      <c r="Q80" s="51">
        <v>673</v>
      </c>
      <c r="R80" s="43"/>
    </row>
    <row r="81" spans="1:18" ht="11.25" customHeight="1">
      <c r="A81" s="43"/>
      <c r="B81" s="43"/>
      <c r="C81" s="51">
        <v>23</v>
      </c>
      <c r="D81" s="51">
        <v>27</v>
      </c>
      <c r="E81" s="51">
        <v>1.1</v>
      </c>
      <c r="F81" s="51" t="s">
        <v>59</v>
      </c>
      <c r="G81" s="51">
        <v>96</v>
      </c>
      <c r="H81" s="51">
        <v>0.5</v>
      </c>
      <c r="I81" s="51" t="s">
        <v>56</v>
      </c>
      <c r="J81" s="51">
        <v>30</v>
      </c>
      <c r="K81" s="51">
        <v>32</v>
      </c>
      <c r="L81" s="51"/>
      <c r="M81" s="36" t="s">
        <v>61</v>
      </c>
      <c r="N81" s="41" t="s">
        <v>62</v>
      </c>
      <c r="O81" s="53">
        <v>621</v>
      </c>
      <c r="P81" s="51">
        <v>683</v>
      </c>
      <c r="Q81" s="51">
        <v>543</v>
      </c>
      <c r="R81" s="43"/>
    </row>
    <row r="82" spans="1:18" ht="11.25" customHeight="1">
      <c r="A82" s="43"/>
      <c r="B82" s="42"/>
      <c r="C82" s="51">
        <v>3</v>
      </c>
      <c r="D82" s="51">
        <v>47</v>
      </c>
      <c r="E82" s="51">
        <v>2.9</v>
      </c>
      <c r="F82" s="51" t="s">
        <v>59</v>
      </c>
      <c r="G82" s="51">
        <v>75</v>
      </c>
      <c r="H82" s="51">
        <v>0.7</v>
      </c>
      <c r="I82" s="51" t="s">
        <v>56</v>
      </c>
      <c r="J82" s="51">
        <v>29</v>
      </c>
      <c r="K82" s="51">
        <v>34</v>
      </c>
      <c r="L82" s="51"/>
      <c r="M82" s="36" t="s">
        <v>265</v>
      </c>
      <c r="N82" s="41" t="s">
        <v>62</v>
      </c>
      <c r="O82" s="53">
        <f>P82/E82</f>
        <v>444.1379310344828</v>
      </c>
      <c r="P82" s="51">
        <v>1288</v>
      </c>
      <c r="Q82" s="51">
        <v>1102</v>
      </c>
      <c r="R82" s="43"/>
    </row>
    <row r="83" spans="1:18" ht="11.25" customHeight="1">
      <c r="A83" s="43"/>
      <c r="B83" s="42"/>
      <c r="C83" s="51">
        <v>1</v>
      </c>
      <c r="D83" s="51">
        <v>19</v>
      </c>
      <c r="E83" s="51">
        <v>1</v>
      </c>
      <c r="F83" s="51" t="s">
        <v>72</v>
      </c>
      <c r="G83" s="51">
        <v>76</v>
      </c>
      <c r="H83" s="51">
        <v>0.7</v>
      </c>
      <c r="I83" s="51" t="s">
        <v>56</v>
      </c>
      <c r="J83" s="51">
        <v>29</v>
      </c>
      <c r="K83" s="51">
        <v>30</v>
      </c>
      <c r="L83" s="51"/>
      <c r="M83" s="36" t="s">
        <v>265</v>
      </c>
      <c r="N83" s="41" t="s">
        <v>62</v>
      </c>
      <c r="O83" s="53">
        <f>P83/E83</f>
        <v>224</v>
      </c>
      <c r="P83" s="51">
        <v>224</v>
      </c>
      <c r="Q83" s="51">
        <v>149</v>
      </c>
      <c r="R83" s="43"/>
    </row>
    <row r="84" spans="1:18" ht="11.25" customHeight="1">
      <c r="A84" s="43"/>
      <c r="B84" s="42"/>
      <c r="C84" s="51">
        <v>19</v>
      </c>
      <c r="D84" s="51">
        <v>1</v>
      </c>
      <c r="E84" s="51">
        <v>0.7</v>
      </c>
      <c r="F84" s="51" t="s">
        <v>59</v>
      </c>
      <c r="G84" s="51">
        <v>50</v>
      </c>
      <c r="H84" s="51">
        <v>0.4</v>
      </c>
      <c r="I84" s="51">
        <v>1</v>
      </c>
      <c r="J84" s="51">
        <v>20</v>
      </c>
      <c r="K84" s="51">
        <v>18</v>
      </c>
      <c r="L84" s="51"/>
      <c r="M84" s="36" t="s">
        <v>61</v>
      </c>
      <c r="N84" s="41" t="s">
        <v>62</v>
      </c>
      <c r="O84" s="53">
        <f>P84/E84</f>
        <v>290</v>
      </c>
      <c r="P84" s="51">
        <v>203</v>
      </c>
      <c r="Q84" s="51">
        <v>121</v>
      </c>
      <c r="R84" s="43"/>
    </row>
    <row r="85" spans="1:18" ht="11.25" customHeight="1">
      <c r="A85" s="43"/>
      <c r="B85" s="42"/>
      <c r="C85" s="51">
        <v>27</v>
      </c>
      <c r="D85" s="51">
        <v>29</v>
      </c>
      <c r="E85" s="51">
        <v>3.3</v>
      </c>
      <c r="F85" s="51" t="s">
        <v>59</v>
      </c>
      <c r="G85" s="51">
        <v>65</v>
      </c>
      <c r="H85" s="51">
        <v>0.4</v>
      </c>
      <c r="I85" s="51">
        <v>1</v>
      </c>
      <c r="J85" s="51">
        <v>24</v>
      </c>
      <c r="K85" s="51">
        <v>22</v>
      </c>
      <c r="L85" s="51"/>
      <c r="M85" s="36" t="s">
        <v>266</v>
      </c>
      <c r="N85" s="41" t="s">
        <v>62</v>
      </c>
      <c r="O85" s="53">
        <f>P85/E85</f>
        <v>211.81818181818184</v>
      </c>
      <c r="P85" s="51">
        <v>699</v>
      </c>
      <c r="Q85" s="51">
        <v>507</v>
      </c>
      <c r="R85" s="43"/>
    </row>
    <row r="86" spans="1:18" ht="11.25" customHeight="1">
      <c r="A86" s="42"/>
      <c r="B86" s="42"/>
      <c r="C86" s="51">
        <v>4</v>
      </c>
      <c r="D86" s="51">
        <v>4</v>
      </c>
      <c r="E86" s="51">
        <v>1.1</v>
      </c>
      <c r="F86" s="51" t="s">
        <v>150</v>
      </c>
      <c r="G86" s="51">
        <v>85</v>
      </c>
      <c r="H86" s="51">
        <v>0.55</v>
      </c>
      <c r="I86" s="51" t="s">
        <v>56</v>
      </c>
      <c r="J86" s="51">
        <v>30</v>
      </c>
      <c r="K86" s="51">
        <v>34</v>
      </c>
      <c r="L86" s="51"/>
      <c r="M86" s="36" t="s">
        <v>265</v>
      </c>
      <c r="N86" s="41" t="s">
        <v>62</v>
      </c>
      <c r="O86" s="53">
        <f>P86/E86</f>
        <v>566.3636363636364</v>
      </c>
      <c r="P86" s="51">
        <v>623</v>
      </c>
      <c r="Q86" s="51">
        <v>482</v>
      </c>
      <c r="R86" s="43"/>
    </row>
    <row r="87" spans="1:18" ht="11.25" customHeight="1">
      <c r="A87" s="43"/>
      <c r="B87" s="43"/>
      <c r="C87" s="51">
        <v>20</v>
      </c>
      <c r="D87" s="51">
        <v>1</v>
      </c>
      <c r="E87" s="51">
        <v>1.6</v>
      </c>
      <c r="F87" s="51" t="s">
        <v>59</v>
      </c>
      <c r="G87" s="51">
        <v>75</v>
      </c>
      <c r="H87" s="51">
        <v>0.6</v>
      </c>
      <c r="I87" s="51" t="s">
        <v>56</v>
      </c>
      <c r="J87" s="51">
        <v>28</v>
      </c>
      <c r="K87" s="51">
        <v>26</v>
      </c>
      <c r="L87" s="51"/>
      <c r="M87" s="36" t="s">
        <v>267</v>
      </c>
      <c r="N87" s="41" t="s">
        <v>62</v>
      </c>
      <c r="O87" s="53">
        <f>P87/E87</f>
        <v>347.5</v>
      </c>
      <c r="P87" s="51">
        <v>556</v>
      </c>
      <c r="Q87" s="51">
        <v>470</v>
      </c>
      <c r="R87" s="43"/>
    </row>
    <row r="88" spans="1:18" ht="11.25" customHeight="1">
      <c r="A88" s="43"/>
      <c r="B88" s="43"/>
      <c r="C88" s="51">
        <v>23</v>
      </c>
      <c r="D88" s="51">
        <v>39</v>
      </c>
      <c r="E88" s="51">
        <v>1.9</v>
      </c>
      <c r="F88" s="51" t="s">
        <v>59</v>
      </c>
      <c r="G88" s="51">
        <v>70</v>
      </c>
      <c r="H88" s="90">
        <v>0.45</v>
      </c>
      <c r="I88" s="51" t="s">
        <v>56</v>
      </c>
      <c r="J88" s="51">
        <v>28</v>
      </c>
      <c r="K88" s="51">
        <v>32</v>
      </c>
      <c r="L88" s="51"/>
      <c r="M88" s="36" t="s">
        <v>61</v>
      </c>
      <c r="N88" s="41" t="s">
        <v>62</v>
      </c>
      <c r="O88" s="53">
        <f>P88/E88</f>
        <v>168.94736842105263</v>
      </c>
      <c r="P88" s="51">
        <v>321</v>
      </c>
      <c r="Q88" s="51">
        <v>227</v>
      </c>
      <c r="R88" s="43"/>
    </row>
    <row r="89" spans="1:18" ht="11.25" customHeight="1">
      <c r="A89" s="43"/>
      <c r="B89" s="43"/>
      <c r="C89" s="51">
        <v>27</v>
      </c>
      <c r="D89" s="51">
        <v>15</v>
      </c>
      <c r="E89" s="51">
        <v>0.9</v>
      </c>
      <c r="F89" s="51" t="s">
        <v>59</v>
      </c>
      <c r="G89" s="51">
        <v>85</v>
      </c>
      <c r="H89" s="90">
        <v>0.65</v>
      </c>
      <c r="I89" s="51" t="s">
        <v>56</v>
      </c>
      <c r="J89" s="51">
        <v>31</v>
      </c>
      <c r="K89" s="51">
        <v>36</v>
      </c>
      <c r="L89" s="51"/>
      <c r="M89" s="36" t="s">
        <v>267</v>
      </c>
      <c r="N89" s="41" t="s">
        <v>62</v>
      </c>
      <c r="O89" s="53">
        <f>P89/E89</f>
        <v>303.3333333333333</v>
      </c>
      <c r="P89" s="51">
        <v>273</v>
      </c>
      <c r="Q89" s="51">
        <v>198</v>
      </c>
      <c r="R89" s="43"/>
    </row>
    <row r="90" spans="1:18" ht="11.25" customHeight="1">
      <c r="A90" s="43"/>
      <c r="B90" s="43"/>
      <c r="C90" s="51">
        <v>27</v>
      </c>
      <c r="D90" s="51">
        <v>21</v>
      </c>
      <c r="E90" s="51">
        <v>1.2</v>
      </c>
      <c r="F90" s="51" t="s">
        <v>59</v>
      </c>
      <c r="G90" s="51">
        <v>90</v>
      </c>
      <c r="H90" s="90">
        <v>0.55</v>
      </c>
      <c r="I90" s="51" t="s">
        <v>56</v>
      </c>
      <c r="J90" s="51">
        <v>31</v>
      </c>
      <c r="K90" s="51">
        <v>38</v>
      </c>
      <c r="L90" s="51"/>
      <c r="M90" s="36" t="s">
        <v>267</v>
      </c>
      <c r="N90" s="41" t="s">
        <v>62</v>
      </c>
      <c r="O90" s="53">
        <v>507</v>
      </c>
      <c r="P90" s="51">
        <v>608</v>
      </c>
      <c r="Q90" s="51">
        <v>489</v>
      </c>
      <c r="R90" s="43"/>
    </row>
    <row r="91" spans="1:18" ht="11.25" customHeight="1">
      <c r="A91" s="43"/>
      <c r="B91" s="43"/>
      <c r="C91" s="51">
        <v>27</v>
      </c>
      <c r="D91" s="51">
        <v>34</v>
      </c>
      <c r="E91" s="51">
        <v>2.6</v>
      </c>
      <c r="F91" s="51" t="s">
        <v>49</v>
      </c>
      <c r="G91" s="51">
        <v>95</v>
      </c>
      <c r="H91" s="90">
        <v>0.6</v>
      </c>
      <c r="I91" s="51" t="s">
        <v>56</v>
      </c>
      <c r="J91" s="51">
        <v>31</v>
      </c>
      <c r="K91" s="51">
        <v>36</v>
      </c>
      <c r="L91" s="51"/>
      <c r="M91" s="36" t="s">
        <v>267</v>
      </c>
      <c r="N91" s="41" t="s">
        <v>62</v>
      </c>
      <c r="O91" s="53">
        <v>362</v>
      </c>
      <c r="P91" s="51">
        <v>941</v>
      </c>
      <c r="Q91" s="51">
        <v>711</v>
      </c>
      <c r="R91" s="43"/>
    </row>
    <row r="92" spans="1:18" ht="11.25" customHeight="1">
      <c r="A92" s="43"/>
      <c r="B92" s="43"/>
      <c r="C92" s="51">
        <v>37</v>
      </c>
      <c r="D92" s="51">
        <v>12</v>
      </c>
      <c r="E92" s="51">
        <v>1.7</v>
      </c>
      <c r="F92" s="51" t="s">
        <v>59</v>
      </c>
      <c r="G92" s="51">
        <v>91</v>
      </c>
      <c r="H92" s="90">
        <v>0.4</v>
      </c>
      <c r="I92" s="51" t="s">
        <v>56</v>
      </c>
      <c r="J92" s="51">
        <v>30</v>
      </c>
      <c r="K92" s="51">
        <v>36</v>
      </c>
      <c r="L92" s="51"/>
      <c r="M92" s="36" t="s">
        <v>267</v>
      </c>
      <c r="N92" s="41" t="s">
        <v>62</v>
      </c>
      <c r="O92" s="53">
        <v>291</v>
      </c>
      <c r="P92" s="51">
        <v>495</v>
      </c>
      <c r="Q92" s="51">
        <v>382</v>
      </c>
      <c r="R92" s="43"/>
    </row>
    <row r="93" spans="1:18" ht="11.25" customHeight="1">
      <c r="A93" s="43"/>
      <c r="B93" s="43"/>
      <c r="C93" s="51">
        <v>37</v>
      </c>
      <c r="D93" s="51">
        <v>2</v>
      </c>
      <c r="E93" s="51">
        <v>2.1</v>
      </c>
      <c r="F93" s="51" t="s">
        <v>268</v>
      </c>
      <c r="G93" s="51">
        <v>25</v>
      </c>
      <c r="H93" s="90">
        <v>0.6</v>
      </c>
      <c r="I93" s="51">
        <v>3</v>
      </c>
      <c r="J93" s="51">
        <v>6</v>
      </c>
      <c r="K93" s="51">
        <v>6</v>
      </c>
      <c r="L93" s="51"/>
      <c r="M93" s="36" t="s">
        <v>267</v>
      </c>
      <c r="N93" s="41" t="s">
        <v>62</v>
      </c>
      <c r="O93" s="53">
        <v>312</v>
      </c>
      <c r="P93" s="51">
        <v>656</v>
      </c>
      <c r="Q93" s="51">
        <v>499</v>
      </c>
      <c r="R93" s="43"/>
    </row>
    <row r="94" spans="1:18" ht="11.25" customHeight="1">
      <c r="A94" s="43"/>
      <c r="B94" s="43"/>
      <c r="C94" s="51">
        <v>38</v>
      </c>
      <c r="D94" s="51">
        <v>30</v>
      </c>
      <c r="E94" s="51">
        <v>1.2</v>
      </c>
      <c r="F94" s="51" t="s">
        <v>59</v>
      </c>
      <c r="G94" s="51">
        <v>76</v>
      </c>
      <c r="H94" s="90">
        <v>0.7</v>
      </c>
      <c r="I94" s="51" t="s">
        <v>56</v>
      </c>
      <c r="J94" s="51">
        <v>27</v>
      </c>
      <c r="K94" s="51">
        <v>28</v>
      </c>
      <c r="L94" s="51"/>
      <c r="M94" s="36" t="s">
        <v>61</v>
      </c>
      <c r="N94" s="41" t="s">
        <v>62</v>
      </c>
      <c r="O94" s="53">
        <f>P94/E94</f>
        <v>495</v>
      </c>
      <c r="P94" s="51">
        <v>594</v>
      </c>
      <c r="Q94" s="51">
        <v>452</v>
      </c>
      <c r="R94" s="43"/>
    </row>
    <row r="95" spans="1:18" ht="11.25" customHeight="1">
      <c r="A95" s="43"/>
      <c r="B95" s="43"/>
      <c r="C95" s="51">
        <v>38</v>
      </c>
      <c r="D95" s="51">
        <v>43</v>
      </c>
      <c r="E95" s="51">
        <v>1.6</v>
      </c>
      <c r="F95" s="51" t="s">
        <v>59</v>
      </c>
      <c r="G95" s="51">
        <v>70</v>
      </c>
      <c r="H95" s="90">
        <v>0.4</v>
      </c>
      <c r="I95" s="51" t="s">
        <v>56</v>
      </c>
      <c r="J95" s="51">
        <v>26</v>
      </c>
      <c r="K95" s="51">
        <v>26</v>
      </c>
      <c r="L95" s="51"/>
      <c r="M95" s="36" t="s">
        <v>61</v>
      </c>
      <c r="N95" s="41" t="s">
        <v>62</v>
      </c>
      <c r="O95" s="53">
        <f>P95/E95</f>
        <v>355</v>
      </c>
      <c r="P95" s="51">
        <v>568</v>
      </c>
      <c r="Q95" s="51">
        <v>401</v>
      </c>
      <c r="R95" s="43"/>
    </row>
    <row r="96" spans="1:18" ht="11.25" customHeight="1">
      <c r="A96" s="84"/>
      <c r="B96" s="39" t="s">
        <v>53</v>
      </c>
      <c r="C96" s="43"/>
      <c r="D96" s="43"/>
      <c r="E96" s="43">
        <f>SUM(E80:E95)</f>
        <v>26.6</v>
      </c>
      <c r="F96" s="43"/>
      <c r="G96" s="43"/>
      <c r="H96" s="43"/>
      <c r="I96" s="43"/>
      <c r="J96" s="43"/>
      <c r="K96" s="43"/>
      <c r="L96" s="43"/>
      <c r="M96" s="50"/>
      <c r="N96" s="50"/>
      <c r="O96" s="43"/>
      <c r="P96" s="43">
        <f>SUM(P80:P95)</f>
        <v>9512</v>
      </c>
      <c r="Q96" s="43">
        <f>SUM(Q80:Q95)</f>
        <v>7406</v>
      </c>
      <c r="R96" s="43"/>
    </row>
    <row r="97" spans="1:18" ht="13.5" customHeight="1">
      <c r="A97" s="45"/>
      <c r="B97" s="76" t="s">
        <v>58</v>
      </c>
      <c r="C97" s="77"/>
      <c r="D97" s="78"/>
      <c r="E97" s="91">
        <f>E23+E37+E53+E62+E79+E96</f>
        <v>159.2</v>
      </c>
      <c r="F97" s="80"/>
      <c r="G97" s="78"/>
      <c r="H97" s="78"/>
      <c r="I97" s="78"/>
      <c r="J97" s="78"/>
      <c r="K97" s="78"/>
      <c r="L97" s="78"/>
      <c r="M97" s="78"/>
      <c r="N97" s="78" t="s">
        <v>62</v>
      </c>
      <c r="O97" s="78"/>
      <c r="P97" s="78">
        <f>P23+P37+P53+P62+P79+P96</f>
        <v>61089</v>
      </c>
      <c r="Q97" s="92">
        <f>Q23+Q37+Q53+Q62+Q79+Q96</f>
        <v>47441</v>
      </c>
      <c r="R97" s="76"/>
    </row>
    <row r="98" ht="12.75" customHeight="1"/>
    <row r="99" spans="1:18" ht="12.75" customHeight="1">
      <c r="A99" s="183">
        <v>1</v>
      </c>
      <c r="B99" s="183" t="s">
        <v>63</v>
      </c>
      <c r="C99" s="184">
        <v>15</v>
      </c>
      <c r="D99" s="184">
        <v>21</v>
      </c>
      <c r="E99" s="184">
        <v>2</v>
      </c>
      <c r="F99" s="184" t="s">
        <v>84</v>
      </c>
      <c r="G99" s="184">
        <v>76</v>
      </c>
      <c r="H99" s="184">
        <v>0.6</v>
      </c>
      <c r="I99" s="184" t="s">
        <v>56</v>
      </c>
      <c r="J99" s="184">
        <v>28</v>
      </c>
      <c r="K99" s="184">
        <v>36</v>
      </c>
      <c r="L99" s="184"/>
      <c r="M99" s="179" t="s">
        <v>61</v>
      </c>
      <c r="N99" s="184" t="s">
        <v>65</v>
      </c>
      <c r="O99" s="181">
        <f>P99/E99</f>
        <v>10</v>
      </c>
      <c r="P99" s="184">
        <v>20</v>
      </c>
      <c r="Q99" s="184">
        <v>20</v>
      </c>
      <c r="R99" s="185"/>
    </row>
    <row r="100" spans="1:18" ht="12.75" customHeight="1">
      <c r="A100" s="185"/>
      <c r="B100" s="185"/>
      <c r="C100" s="184">
        <v>21</v>
      </c>
      <c r="D100" s="184">
        <v>7</v>
      </c>
      <c r="E100" s="184">
        <v>3</v>
      </c>
      <c r="F100" s="184" t="s">
        <v>177</v>
      </c>
      <c r="G100" s="184">
        <v>55</v>
      </c>
      <c r="H100" s="184">
        <v>0.65</v>
      </c>
      <c r="I100" s="184" t="s">
        <v>56</v>
      </c>
      <c r="J100" s="184">
        <v>24</v>
      </c>
      <c r="K100" s="184">
        <v>28</v>
      </c>
      <c r="L100" s="184"/>
      <c r="M100" s="179" t="s">
        <v>269</v>
      </c>
      <c r="N100" s="184" t="s">
        <v>65</v>
      </c>
      <c r="O100" s="181">
        <f>P100/E100</f>
        <v>5</v>
      </c>
      <c r="P100" s="184">
        <v>15</v>
      </c>
      <c r="Q100" s="184">
        <v>15</v>
      </c>
      <c r="R100" s="185"/>
    </row>
    <row r="101" spans="1:18" ht="12.75" customHeight="1">
      <c r="A101" s="185"/>
      <c r="B101" s="185"/>
      <c r="C101" s="184">
        <v>21</v>
      </c>
      <c r="D101" s="184">
        <v>15</v>
      </c>
      <c r="E101" s="184">
        <v>1.5</v>
      </c>
      <c r="F101" s="184" t="s">
        <v>59</v>
      </c>
      <c r="G101" s="184">
        <v>57</v>
      </c>
      <c r="H101" s="184">
        <v>0.6</v>
      </c>
      <c r="I101" s="184" t="s">
        <v>56</v>
      </c>
      <c r="J101" s="184">
        <v>23</v>
      </c>
      <c r="K101" s="184">
        <v>26</v>
      </c>
      <c r="L101" s="184"/>
      <c r="M101" s="179" t="s">
        <v>269</v>
      </c>
      <c r="N101" s="184" t="s">
        <v>65</v>
      </c>
      <c r="O101" s="181">
        <f>P101/E101</f>
        <v>5.333333333333333</v>
      </c>
      <c r="P101" s="184">
        <v>8</v>
      </c>
      <c r="Q101" s="184">
        <v>8</v>
      </c>
      <c r="R101" s="185"/>
    </row>
    <row r="102" spans="1:18" ht="12.75" customHeight="1">
      <c r="A102" s="185"/>
      <c r="B102" s="186" t="s">
        <v>53</v>
      </c>
      <c r="C102" s="184"/>
      <c r="D102" s="184"/>
      <c r="E102" s="187">
        <f>SUM(E99:E101)</f>
        <v>6.5</v>
      </c>
      <c r="F102" s="187"/>
      <c r="G102" s="187"/>
      <c r="H102" s="187"/>
      <c r="I102" s="187"/>
      <c r="J102" s="187"/>
      <c r="K102" s="187"/>
      <c r="L102" s="187"/>
      <c r="M102" s="188"/>
      <c r="N102" s="187"/>
      <c r="O102" s="187"/>
      <c r="P102" s="187">
        <f>SUM(P99:P101)</f>
        <v>43</v>
      </c>
      <c r="Q102" s="187">
        <f>SUM(Q99:Q101)</f>
        <v>43</v>
      </c>
      <c r="R102" s="185"/>
    </row>
    <row r="103" spans="1:18" ht="12.75" customHeight="1">
      <c r="A103" s="183">
        <v>2</v>
      </c>
      <c r="B103" s="183" t="s">
        <v>48</v>
      </c>
      <c r="C103" s="184">
        <v>1</v>
      </c>
      <c r="D103" s="184">
        <v>27</v>
      </c>
      <c r="E103" s="184">
        <v>1</v>
      </c>
      <c r="F103" s="184" t="s">
        <v>72</v>
      </c>
      <c r="G103" s="184">
        <v>49</v>
      </c>
      <c r="H103" s="184">
        <v>0.8</v>
      </c>
      <c r="I103" s="184" t="s">
        <v>56</v>
      </c>
      <c r="J103" s="184">
        <v>22</v>
      </c>
      <c r="K103" s="184">
        <v>22</v>
      </c>
      <c r="L103" s="184"/>
      <c r="M103" s="179" t="s">
        <v>61</v>
      </c>
      <c r="N103" s="184" t="s">
        <v>65</v>
      </c>
      <c r="O103" s="181">
        <f>P103/E103</f>
        <v>5</v>
      </c>
      <c r="P103" s="184">
        <v>5</v>
      </c>
      <c r="Q103" s="184">
        <v>5</v>
      </c>
      <c r="R103" s="185"/>
    </row>
    <row r="104" spans="1:18" ht="12.75" customHeight="1">
      <c r="A104" s="185"/>
      <c r="B104" s="185"/>
      <c r="C104" s="184">
        <v>2</v>
      </c>
      <c r="D104" s="184">
        <v>18</v>
      </c>
      <c r="E104" s="184">
        <v>1</v>
      </c>
      <c r="F104" s="184" t="s">
        <v>59</v>
      </c>
      <c r="G104" s="184">
        <v>66</v>
      </c>
      <c r="H104" s="184">
        <v>0.7</v>
      </c>
      <c r="I104" s="184" t="s">
        <v>56</v>
      </c>
      <c r="J104" s="184">
        <v>26</v>
      </c>
      <c r="K104" s="184">
        <v>28</v>
      </c>
      <c r="L104" s="184"/>
      <c r="M104" s="179" t="s">
        <v>61</v>
      </c>
      <c r="N104" s="184" t="s">
        <v>65</v>
      </c>
      <c r="O104" s="181">
        <f>P104/E104</f>
        <v>5</v>
      </c>
      <c r="P104" s="184">
        <v>5</v>
      </c>
      <c r="Q104" s="184">
        <v>5</v>
      </c>
      <c r="R104" s="185"/>
    </row>
    <row r="105" spans="1:18" ht="12.75" customHeight="1">
      <c r="A105" s="185"/>
      <c r="B105" s="185"/>
      <c r="C105" s="184">
        <v>3</v>
      </c>
      <c r="D105" s="184">
        <v>18</v>
      </c>
      <c r="E105" s="184">
        <v>1</v>
      </c>
      <c r="F105" s="184" t="s">
        <v>85</v>
      </c>
      <c r="G105" s="184">
        <v>66</v>
      </c>
      <c r="H105" s="184">
        <v>0.6</v>
      </c>
      <c r="I105" s="184" t="s">
        <v>50</v>
      </c>
      <c r="J105" s="184">
        <v>29</v>
      </c>
      <c r="K105" s="184">
        <v>32</v>
      </c>
      <c r="L105" s="184"/>
      <c r="M105" s="179" t="s">
        <v>270</v>
      </c>
      <c r="N105" s="184" t="s">
        <v>65</v>
      </c>
      <c r="O105" s="181">
        <f>P105/E105</f>
        <v>6</v>
      </c>
      <c r="P105" s="184">
        <v>6</v>
      </c>
      <c r="Q105" s="184">
        <v>6</v>
      </c>
      <c r="R105" s="185"/>
    </row>
    <row r="106" spans="1:18" ht="12.75" customHeight="1">
      <c r="A106" s="185"/>
      <c r="B106" s="185"/>
      <c r="C106" s="184">
        <v>11</v>
      </c>
      <c r="D106" s="184">
        <v>7</v>
      </c>
      <c r="E106" s="184">
        <v>1</v>
      </c>
      <c r="F106" s="184" t="s">
        <v>72</v>
      </c>
      <c r="G106" s="184">
        <v>61</v>
      </c>
      <c r="H106" s="184">
        <v>0.6</v>
      </c>
      <c r="I106" s="184">
        <v>1</v>
      </c>
      <c r="J106" s="184">
        <v>21</v>
      </c>
      <c r="K106" s="184">
        <v>24</v>
      </c>
      <c r="L106" s="184"/>
      <c r="M106" s="179" t="s">
        <v>61</v>
      </c>
      <c r="N106" s="184" t="s">
        <v>65</v>
      </c>
      <c r="O106" s="181">
        <f>P106/E106</f>
        <v>5</v>
      </c>
      <c r="P106" s="184">
        <v>5</v>
      </c>
      <c r="Q106" s="184">
        <v>5</v>
      </c>
      <c r="R106" s="185"/>
    </row>
    <row r="107" spans="1:18" ht="12.75" customHeight="1">
      <c r="A107" s="185"/>
      <c r="B107" s="185"/>
      <c r="C107" s="184">
        <v>6</v>
      </c>
      <c r="D107" s="184">
        <v>21</v>
      </c>
      <c r="E107" s="184">
        <v>1</v>
      </c>
      <c r="F107" s="184" t="s">
        <v>59</v>
      </c>
      <c r="G107" s="184">
        <v>67</v>
      </c>
      <c r="H107" s="184">
        <v>0.8</v>
      </c>
      <c r="I107" s="184" t="s">
        <v>56</v>
      </c>
      <c r="J107" s="184">
        <v>26</v>
      </c>
      <c r="K107" s="184">
        <v>26</v>
      </c>
      <c r="L107" s="184"/>
      <c r="M107" s="179" t="s">
        <v>61</v>
      </c>
      <c r="N107" s="184" t="s">
        <v>65</v>
      </c>
      <c r="O107" s="181">
        <f>P107/E107</f>
        <v>5</v>
      </c>
      <c r="P107" s="184">
        <v>5</v>
      </c>
      <c r="Q107" s="184">
        <v>5</v>
      </c>
      <c r="R107" s="185"/>
    </row>
    <row r="108" spans="1:18" ht="12.75" customHeight="1">
      <c r="A108" s="185"/>
      <c r="B108" s="185"/>
      <c r="C108" s="184">
        <v>14</v>
      </c>
      <c r="D108" s="184">
        <v>2</v>
      </c>
      <c r="E108" s="184">
        <v>1</v>
      </c>
      <c r="F108" s="184" t="s">
        <v>55</v>
      </c>
      <c r="G108" s="184">
        <v>77</v>
      </c>
      <c r="H108" s="184">
        <v>0.7</v>
      </c>
      <c r="I108" s="184" t="s">
        <v>56</v>
      </c>
      <c r="J108" s="184">
        <v>28</v>
      </c>
      <c r="K108" s="184">
        <v>30</v>
      </c>
      <c r="L108" s="184"/>
      <c r="M108" s="179" t="s">
        <v>61</v>
      </c>
      <c r="N108" s="184" t="s">
        <v>65</v>
      </c>
      <c r="O108" s="181">
        <f>P108/E108</f>
        <v>6</v>
      </c>
      <c r="P108" s="184">
        <v>6</v>
      </c>
      <c r="Q108" s="184">
        <v>6</v>
      </c>
      <c r="R108" s="185"/>
    </row>
    <row r="109" spans="1:18" ht="12.75" customHeight="1">
      <c r="A109" s="185"/>
      <c r="B109" s="185"/>
      <c r="C109" s="184">
        <v>17</v>
      </c>
      <c r="D109" s="184">
        <v>9</v>
      </c>
      <c r="E109" s="184">
        <v>1</v>
      </c>
      <c r="F109" s="184" t="s">
        <v>182</v>
      </c>
      <c r="G109" s="184">
        <v>46</v>
      </c>
      <c r="H109" s="184">
        <v>0.7</v>
      </c>
      <c r="I109" s="184" t="s">
        <v>56</v>
      </c>
      <c r="J109" s="184">
        <v>19</v>
      </c>
      <c r="K109" s="184">
        <v>20</v>
      </c>
      <c r="L109" s="184"/>
      <c r="M109" s="179" t="s">
        <v>270</v>
      </c>
      <c r="N109" s="184" t="s">
        <v>65</v>
      </c>
      <c r="O109" s="181">
        <f>P109/E109</f>
        <v>5</v>
      </c>
      <c r="P109" s="184">
        <v>5</v>
      </c>
      <c r="Q109" s="184">
        <v>5</v>
      </c>
      <c r="R109" s="185"/>
    </row>
    <row r="110" spans="1:18" ht="12.75" customHeight="1">
      <c r="A110" s="185"/>
      <c r="B110" s="185"/>
      <c r="C110" s="184">
        <v>17</v>
      </c>
      <c r="D110" s="184">
        <v>11</v>
      </c>
      <c r="E110" s="184">
        <v>1</v>
      </c>
      <c r="F110" s="184" t="s">
        <v>182</v>
      </c>
      <c r="G110" s="184">
        <v>51</v>
      </c>
      <c r="H110" s="184">
        <v>0.7</v>
      </c>
      <c r="I110" s="184" t="s">
        <v>50</v>
      </c>
      <c r="J110" s="184">
        <v>24</v>
      </c>
      <c r="K110" s="184">
        <v>24</v>
      </c>
      <c r="L110" s="184"/>
      <c r="M110" s="179" t="s">
        <v>270</v>
      </c>
      <c r="N110" s="184" t="s">
        <v>65</v>
      </c>
      <c r="O110" s="181">
        <f>P110/E110</f>
        <v>7</v>
      </c>
      <c r="P110" s="184">
        <v>7</v>
      </c>
      <c r="Q110" s="184">
        <v>7</v>
      </c>
      <c r="R110" s="185"/>
    </row>
    <row r="111" spans="1:18" ht="12.75" customHeight="1">
      <c r="A111" s="185"/>
      <c r="B111" s="185"/>
      <c r="C111" s="184">
        <v>22</v>
      </c>
      <c r="D111" s="184">
        <v>7</v>
      </c>
      <c r="E111" s="184">
        <v>2</v>
      </c>
      <c r="F111" s="184" t="s">
        <v>134</v>
      </c>
      <c r="G111" s="184">
        <v>71</v>
      </c>
      <c r="H111" s="184">
        <v>0.7</v>
      </c>
      <c r="I111" s="184" t="s">
        <v>50</v>
      </c>
      <c r="J111" s="184">
        <v>30</v>
      </c>
      <c r="K111" s="184">
        <v>32</v>
      </c>
      <c r="L111" s="184"/>
      <c r="M111" s="179" t="s">
        <v>270</v>
      </c>
      <c r="N111" s="184" t="s">
        <v>65</v>
      </c>
      <c r="O111" s="181">
        <f>P111/E111</f>
        <v>7.5</v>
      </c>
      <c r="P111" s="184">
        <v>15</v>
      </c>
      <c r="Q111" s="184">
        <v>15</v>
      </c>
      <c r="R111" s="185"/>
    </row>
    <row r="112" spans="1:18" ht="12.75" customHeight="1">
      <c r="A112" s="185"/>
      <c r="B112" s="185"/>
      <c r="C112" s="184">
        <v>21</v>
      </c>
      <c r="D112" s="184">
        <v>2</v>
      </c>
      <c r="E112" s="184">
        <v>1</v>
      </c>
      <c r="F112" s="184" t="s">
        <v>84</v>
      </c>
      <c r="G112" s="184">
        <v>56</v>
      </c>
      <c r="H112" s="184">
        <v>0.75</v>
      </c>
      <c r="I112" s="184" t="s">
        <v>56</v>
      </c>
      <c r="J112" s="184">
        <v>24</v>
      </c>
      <c r="K112" s="184">
        <v>24</v>
      </c>
      <c r="L112" s="184"/>
      <c r="M112" s="179" t="s">
        <v>270</v>
      </c>
      <c r="N112" s="184" t="s">
        <v>65</v>
      </c>
      <c r="O112" s="181">
        <f>P112/E112</f>
        <v>5</v>
      </c>
      <c r="P112" s="184">
        <v>5</v>
      </c>
      <c r="Q112" s="184">
        <v>5</v>
      </c>
      <c r="R112" s="185"/>
    </row>
    <row r="113" spans="1:18" ht="12.75" customHeight="1">
      <c r="A113" s="185"/>
      <c r="B113" s="185"/>
      <c r="C113" s="184">
        <v>16</v>
      </c>
      <c r="D113" s="184">
        <v>11</v>
      </c>
      <c r="E113" s="184">
        <v>1</v>
      </c>
      <c r="F113" s="184" t="s">
        <v>55</v>
      </c>
      <c r="G113" s="184">
        <v>56</v>
      </c>
      <c r="H113" s="184">
        <v>0.7</v>
      </c>
      <c r="I113" s="184" t="s">
        <v>50</v>
      </c>
      <c r="J113" s="184">
        <v>25</v>
      </c>
      <c r="K113" s="184">
        <v>26</v>
      </c>
      <c r="L113" s="184"/>
      <c r="M113" s="179" t="s">
        <v>270</v>
      </c>
      <c r="N113" s="184" t="s">
        <v>65</v>
      </c>
      <c r="O113" s="181">
        <f>P113/E113</f>
        <v>6</v>
      </c>
      <c r="P113" s="184">
        <v>6</v>
      </c>
      <c r="Q113" s="184">
        <v>6</v>
      </c>
      <c r="R113" s="185"/>
    </row>
    <row r="114" spans="1:18" ht="12.75" customHeight="1">
      <c r="A114" s="185"/>
      <c r="B114" s="185"/>
      <c r="C114" s="184">
        <v>15</v>
      </c>
      <c r="D114" s="184">
        <v>2</v>
      </c>
      <c r="E114" s="184">
        <v>1</v>
      </c>
      <c r="F114" s="184" t="s">
        <v>156</v>
      </c>
      <c r="G114" s="184">
        <v>64</v>
      </c>
      <c r="H114" s="184">
        <v>0.7</v>
      </c>
      <c r="I114" s="184">
        <v>1</v>
      </c>
      <c r="J114" s="184">
        <v>24</v>
      </c>
      <c r="K114" s="184">
        <v>24</v>
      </c>
      <c r="L114" s="184"/>
      <c r="M114" s="179" t="s">
        <v>270</v>
      </c>
      <c r="N114" s="184" t="s">
        <v>65</v>
      </c>
      <c r="O114" s="181">
        <f>P114/E114</f>
        <v>5</v>
      </c>
      <c r="P114" s="184">
        <v>5</v>
      </c>
      <c r="Q114" s="184">
        <v>5</v>
      </c>
      <c r="R114" s="185"/>
    </row>
    <row r="115" spans="1:18" ht="12.75" customHeight="1">
      <c r="A115" s="185"/>
      <c r="B115" s="185"/>
      <c r="C115" s="184">
        <v>26</v>
      </c>
      <c r="D115" s="184">
        <v>22</v>
      </c>
      <c r="E115" s="184">
        <v>1</v>
      </c>
      <c r="F115" s="184" t="s">
        <v>59</v>
      </c>
      <c r="G115" s="184">
        <v>50</v>
      </c>
      <c r="H115" s="184">
        <v>0.8</v>
      </c>
      <c r="I115" s="184" t="s">
        <v>50</v>
      </c>
      <c r="J115" s="184">
        <v>26</v>
      </c>
      <c r="K115" s="184">
        <v>28</v>
      </c>
      <c r="L115" s="184"/>
      <c r="M115" s="179" t="s">
        <v>61</v>
      </c>
      <c r="N115" s="184" t="s">
        <v>65</v>
      </c>
      <c r="O115" s="181">
        <f>P115/E115</f>
        <v>8</v>
      </c>
      <c r="P115" s="184">
        <v>8</v>
      </c>
      <c r="Q115" s="184">
        <v>8</v>
      </c>
      <c r="R115" s="185"/>
    </row>
    <row r="116" spans="1:18" ht="12.75" customHeight="1">
      <c r="A116" s="185"/>
      <c r="B116" s="185"/>
      <c r="C116" s="184">
        <v>26</v>
      </c>
      <c r="D116" s="184">
        <v>21</v>
      </c>
      <c r="E116" s="184">
        <v>1</v>
      </c>
      <c r="F116" s="184" t="s">
        <v>179</v>
      </c>
      <c r="G116" s="184">
        <v>51</v>
      </c>
      <c r="H116" s="184">
        <v>0.85</v>
      </c>
      <c r="I116" s="184">
        <v>1</v>
      </c>
      <c r="J116" s="184">
        <v>19</v>
      </c>
      <c r="K116" s="184">
        <v>24</v>
      </c>
      <c r="L116" s="184"/>
      <c r="M116" s="179" t="s">
        <v>271</v>
      </c>
      <c r="N116" s="184" t="s">
        <v>65</v>
      </c>
      <c r="O116" s="181">
        <f>P116/E116</f>
        <v>7</v>
      </c>
      <c r="P116" s="184">
        <v>7</v>
      </c>
      <c r="Q116" s="184">
        <v>7</v>
      </c>
      <c r="R116" s="185"/>
    </row>
    <row r="117" spans="1:18" ht="12.75" customHeight="1">
      <c r="A117" s="185"/>
      <c r="B117" s="185"/>
      <c r="C117" s="184">
        <v>25</v>
      </c>
      <c r="D117" s="184">
        <v>15</v>
      </c>
      <c r="E117" s="184">
        <v>1</v>
      </c>
      <c r="F117" s="184" t="s">
        <v>59</v>
      </c>
      <c r="G117" s="184">
        <v>59</v>
      </c>
      <c r="H117" s="184">
        <v>0.75</v>
      </c>
      <c r="I117" s="184" t="s">
        <v>56</v>
      </c>
      <c r="J117" s="184">
        <v>24</v>
      </c>
      <c r="K117" s="184">
        <v>26</v>
      </c>
      <c r="L117" s="184"/>
      <c r="M117" s="179" t="s">
        <v>61</v>
      </c>
      <c r="N117" s="184" t="s">
        <v>65</v>
      </c>
      <c r="O117" s="181">
        <f>P117/E117</f>
        <v>5</v>
      </c>
      <c r="P117" s="184">
        <v>5</v>
      </c>
      <c r="Q117" s="184">
        <v>5</v>
      </c>
      <c r="R117" s="185"/>
    </row>
    <row r="118" spans="1:18" ht="12.75" customHeight="1">
      <c r="A118" s="185"/>
      <c r="B118" s="185"/>
      <c r="C118" s="184">
        <v>25</v>
      </c>
      <c r="D118" s="184">
        <v>11</v>
      </c>
      <c r="E118" s="184">
        <v>1</v>
      </c>
      <c r="F118" s="184" t="s">
        <v>59</v>
      </c>
      <c r="G118" s="184">
        <v>72</v>
      </c>
      <c r="H118" s="184">
        <v>0.65</v>
      </c>
      <c r="I118" s="184">
        <v>1</v>
      </c>
      <c r="J118" s="184">
        <v>25</v>
      </c>
      <c r="K118" s="184">
        <v>32</v>
      </c>
      <c r="L118" s="184"/>
      <c r="M118" s="179" t="s">
        <v>61</v>
      </c>
      <c r="N118" s="184" t="s">
        <v>65</v>
      </c>
      <c r="O118" s="181">
        <f>P118/E118</f>
        <v>7</v>
      </c>
      <c r="P118" s="184">
        <v>7</v>
      </c>
      <c r="Q118" s="184">
        <v>7</v>
      </c>
      <c r="R118" s="185"/>
    </row>
    <row r="119" spans="1:18" ht="12.75" customHeight="1">
      <c r="A119" s="185"/>
      <c r="B119" s="185"/>
      <c r="C119" s="184">
        <v>34</v>
      </c>
      <c r="D119" s="184">
        <v>17</v>
      </c>
      <c r="E119" s="184">
        <v>1</v>
      </c>
      <c r="F119" s="184" t="s">
        <v>95</v>
      </c>
      <c r="G119" s="184">
        <v>76</v>
      </c>
      <c r="H119" s="184">
        <v>0.6</v>
      </c>
      <c r="I119" s="184" t="s">
        <v>50</v>
      </c>
      <c r="J119" s="184">
        <v>31</v>
      </c>
      <c r="K119" s="184">
        <v>34</v>
      </c>
      <c r="L119" s="184"/>
      <c r="M119" s="179" t="s">
        <v>272</v>
      </c>
      <c r="N119" s="184" t="s">
        <v>65</v>
      </c>
      <c r="O119" s="181">
        <f>P119/E119</f>
        <v>8</v>
      </c>
      <c r="P119" s="184">
        <v>8</v>
      </c>
      <c r="Q119" s="184">
        <v>8</v>
      </c>
      <c r="R119" s="185"/>
    </row>
    <row r="120" spans="1:18" ht="12.75" customHeight="1">
      <c r="A120" s="185"/>
      <c r="B120" s="185"/>
      <c r="C120" s="184">
        <v>34</v>
      </c>
      <c r="D120" s="184">
        <v>22</v>
      </c>
      <c r="E120" s="184">
        <v>1</v>
      </c>
      <c r="F120" s="184" t="s">
        <v>95</v>
      </c>
      <c r="G120" s="184">
        <v>76</v>
      </c>
      <c r="H120" s="184">
        <v>0.7</v>
      </c>
      <c r="I120" s="184" t="s">
        <v>50</v>
      </c>
      <c r="J120" s="184">
        <v>31</v>
      </c>
      <c r="K120" s="184">
        <v>34</v>
      </c>
      <c r="L120" s="184"/>
      <c r="M120" s="179" t="s">
        <v>273</v>
      </c>
      <c r="N120" s="184" t="s">
        <v>65</v>
      </c>
      <c r="O120" s="181">
        <f>P120/E120</f>
        <v>7</v>
      </c>
      <c r="P120" s="184">
        <v>7</v>
      </c>
      <c r="Q120" s="184">
        <v>7</v>
      </c>
      <c r="R120" s="185"/>
    </row>
    <row r="121" spans="1:18" ht="12.75" customHeight="1">
      <c r="A121" s="185"/>
      <c r="B121" s="189"/>
      <c r="C121" s="184">
        <v>38</v>
      </c>
      <c r="D121" s="184">
        <v>3</v>
      </c>
      <c r="E121" s="184">
        <v>2</v>
      </c>
      <c r="F121" s="184" t="s">
        <v>274</v>
      </c>
      <c r="G121" s="184">
        <v>41</v>
      </c>
      <c r="H121" s="184">
        <v>0.9</v>
      </c>
      <c r="I121" s="184">
        <v>3</v>
      </c>
      <c r="J121" s="184">
        <v>12</v>
      </c>
      <c r="K121" s="184">
        <v>12</v>
      </c>
      <c r="L121" s="184"/>
      <c r="M121" s="179" t="s">
        <v>270</v>
      </c>
      <c r="N121" s="184" t="s">
        <v>65</v>
      </c>
      <c r="O121" s="181">
        <f>P121/E121</f>
        <v>7.5</v>
      </c>
      <c r="P121" s="184">
        <v>15</v>
      </c>
      <c r="Q121" s="184">
        <v>15</v>
      </c>
      <c r="R121" s="185"/>
    </row>
    <row r="122" spans="1:18" ht="12.75" customHeight="1">
      <c r="A122" s="185"/>
      <c r="B122" s="189"/>
      <c r="C122" s="184">
        <v>35</v>
      </c>
      <c r="D122" s="184">
        <v>2</v>
      </c>
      <c r="E122" s="184">
        <v>1</v>
      </c>
      <c r="F122" s="184" t="s">
        <v>59</v>
      </c>
      <c r="G122" s="184">
        <v>43</v>
      </c>
      <c r="H122" s="184">
        <v>0.85</v>
      </c>
      <c r="I122" s="184" t="s">
        <v>50</v>
      </c>
      <c r="J122" s="184">
        <v>21</v>
      </c>
      <c r="K122" s="184">
        <v>24</v>
      </c>
      <c r="L122" s="184"/>
      <c r="M122" s="179" t="s">
        <v>61</v>
      </c>
      <c r="N122" s="184" t="s">
        <v>65</v>
      </c>
      <c r="O122" s="181">
        <v>5</v>
      </c>
      <c r="P122" s="184">
        <v>5</v>
      </c>
      <c r="Q122" s="184">
        <v>5</v>
      </c>
      <c r="R122" s="185"/>
    </row>
    <row r="123" spans="1:18" ht="12.75" customHeight="1">
      <c r="A123" s="185"/>
      <c r="B123" s="189"/>
      <c r="C123" s="184">
        <v>43</v>
      </c>
      <c r="D123" s="184">
        <v>2</v>
      </c>
      <c r="E123" s="184">
        <v>2</v>
      </c>
      <c r="F123" s="184" t="s">
        <v>59</v>
      </c>
      <c r="G123" s="184">
        <v>25</v>
      </c>
      <c r="H123" s="184">
        <v>0.7</v>
      </c>
      <c r="I123" s="184" t="s">
        <v>50</v>
      </c>
      <c r="J123" s="184">
        <v>15</v>
      </c>
      <c r="K123" s="184">
        <v>20</v>
      </c>
      <c r="L123" s="184"/>
      <c r="M123" s="179" t="s">
        <v>61</v>
      </c>
      <c r="N123" s="184" t="s">
        <v>65</v>
      </c>
      <c r="O123" s="181">
        <f>P123/E123</f>
        <v>7.5</v>
      </c>
      <c r="P123" s="184">
        <v>15</v>
      </c>
      <c r="Q123" s="184">
        <v>15</v>
      </c>
      <c r="R123" s="185"/>
    </row>
    <row r="124" spans="1:18" ht="12.75" customHeight="1">
      <c r="A124" s="185"/>
      <c r="B124" s="186" t="s">
        <v>53</v>
      </c>
      <c r="C124" s="184"/>
      <c r="D124" s="184"/>
      <c r="E124" s="187">
        <f>SUM(E103:E123)</f>
        <v>24</v>
      </c>
      <c r="F124" s="187"/>
      <c r="G124" s="187"/>
      <c r="H124" s="187"/>
      <c r="I124" s="187"/>
      <c r="J124" s="187"/>
      <c r="K124" s="187"/>
      <c r="L124" s="187"/>
      <c r="M124" s="188"/>
      <c r="N124" s="187"/>
      <c r="O124" s="187"/>
      <c r="P124" s="187">
        <f>SUM(P103:P123)</f>
        <v>152</v>
      </c>
      <c r="Q124" s="187">
        <f>SUM(Q103:Q123)</f>
        <v>152</v>
      </c>
      <c r="R124" s="185"/>
    </row>
    <row r="125" spans="1:18" ht="12.75" customHeight="1">
      <c r="A125" s="183">
        <v>3</v>
      </c>
      <c r="B125" s="183" t="s">
        <v>73</v>
      </c>
      <c r="C125" s="184">
        <v>10</v>
      </c>
      <c r="D125" s="184">
        <v>21</v>
      </c>
      <c r="E125" s="184">
        <v>4.9</v>
      </c>
      <c r="F125" s="184" t="s">
        <v>59</v>
      </c>
      <c r="G125" s="184">
        <v>49</v>
      </c>
      <c r="H125" s="184">
        <v>0.6</v>
      </c>
      <c r="I125" s="184">
        <v>1</v>
      </c>
      <c r="J125" s="184">
        <v>20</v>
      </c>
      <c r="K125" s="184">
        <v>24</v>
      </c>
      <c r="L125" s="184"/>
      <c r="M125" s="179" t="s">
        <v>275</v>
      </c>
      <c r="N125" s="184" t="s">
        <v>65</v>
      </c>
      <c r="O125" s="181">
        <f>P125/E125</f>
        <v>2.0408163265306123</v>
      </c>
      <c r="P125" s="184">
        <v>10</v>
      </c>
      <c r="Q125" s="184">
        <v>10</v>
      </c>
      <c r="R125" s="185"/>
    </row>
    <row r="126" spans="1:18" ht="12.75" customHeight="1">
      <c r="A126" s="185"/>
      <c r="B126" s="185"/>
      <c r="C126" s="184">
        <v>11</v>
      </c>
      <c r="D126" s="184">
        <v>19</v>
      </c>
      <c r="E126" s="184">
        <v>3.5</v>
      </c>
      <c r="F126" s="184" t="s">
        <v>59</v>
      </c>
      <c r="G126" s="184">
        <v>49</v>
      </c>
      <c r="H126" s="184">
        <v>0.8</v>
      </c>
      <c r="I126" s="184">
        <v>1</v>
      </c>
      <c r="J126" s="184">
        <v>19</v>
      </c>
      <c r="K126" s="184">
        <v>22</v>
      </c>
      <c r="L126" s="184"/>
      <c r="M126" s="179" t="s">
        <v>275</v>
      </c>
      <c r="N126" s="184" t="s">
        <v>65</v>
      </c>
      <c r="O126" s="181">
        <f>P126/E126</f>
        <v>4.857142857142857</v>
      </c>
      <c r="P126" s="184">
        <v>17</v>
      </c>
      <c r="Q126" s="184">
        <v>17</v>
      </c>
      <c r="R126" s="185"/>
    </row>
    <row r="127" spans="1:18" ht="12.75" customHeight="1">
      <c r="A127" s="190"/>
      <c r="B127" s="191" t="s">
        <v>53</v>
      </c>
      <c r="C127" s="192"/>
      <c r="D127" s="192"/>
      <c r="E127" s="193">
        <f>SUM(E125:E126)</f>
        <v>8.4</v>
      </c>
      <c r="F127" s="193"/>
      <c r="G127" s="193"/>
      <c r="H127" s="193"/>
      <c r="I127" s="193"/>
      <c r="J127" s="193"/>
      <c r="K127" s="193"/>
      <c r="L127" s="193"/>
      <c r="M127" s="194"/>
      <c r="N127" s="193"/>
      <c r="O127" s="193"/>
      <c r="P127" s="193">
        <f>SUM(P125:P126)</f>
        <v>27</v>
      </c>
      <c r="Q127" s="193">
        <f>SUM(Q125:Q126)</f>
        <v>27</v>
      </c>
      <c r="R127" s="190"/>
    </row>
    <row r="128" spans="1:18" ht="14.25" customHeight="1">
      <c r="A128" s="45"/>
      <c r="B128" s="45" t="s">
        <v>58</v>
      </c>
      <c r="C128" s="46"/>
      <c r="D128" s="46"/>
      <c r="E128" s="195">
        <f>E102+E124+E127</f>
        <v>38.9</v>
      </c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>
        <f>P102+P124+P127</f>
        <v>222</v>
      </c>
      <c r="Q128" s="195">
        <f>Q102+Q124+Q127</f>
        <v>222</v>
      </c>
      <c r="R128" s="48"/>
    </row>
    <row r="129" ht="15" customHeight="1"/>
    <row r="130" ht="14.25" customHeight="1"/>
    <row r="131" spans="1:14" ht="14.25" customHeight="1">
      <c r="A131" s="64"/>
      <c r="E131" s="2"/>
      <c r="F131" s="2" t="s">
        <v>102</v>
      </c>
      <c r="G131" s="2"/>
      <c r="H131" s="2"/>
      <c r="I131" s="2"/>
      <c r="J131" s="2"/>
      <c r="K131" s="2"/>
      <c r="L131" s="2"/>
      <c r="M131" s="2"/>
      <c r="N131" s="2"/>
    </row>
    <row r="132" spans="1:2" ht="14.25" customHeight="1">
      <c r="A132" s="69"/>
      <c r="B132" s="70" t="s">
        <v>103</v>
      </c>
    </row>
    <row r="133" spans="1:2" ht="16.5" customHeight="1">
      <c r="A133" s="64" t="s">
        <v>104</v>
      </c>
      <c r="B133" s="70" t="s">
        <v>105</v>
      </c>
    </row>
    <row r="134" spans="2:18" ht="15.75">
      <c r="B134" s="71"/>
      <c r="R134" s="54"/>
    </row>
    <row r="135" ht="15.75">
      <c r="R135" s="71"/>
    </row>
    <row r="137" ht="15.75">
      <c r="A137" s="71" t="s">
        <v>106</v>
      </c>
    </row>
  </sheetData>
  <sheetProtection selectLockedCells="1" selectUnlockedCells="1"/>
  <mergeCells count="8">
    <mergeCell ref="M2:R2"/>
    <mergeCell ref="B3:F3"/>
    <mergeCell ref="L3:R3"/>
    <mergeCell ref="B4:H4"/>
    <mergeCell ref="M4:R4"/>
    <mergeCell ref="P5:R5"/>
    <mergeCell ref="A6:R6"/>
    <mergeCell ref="A7:R7"/>
  </mergeCells>
  <printOptions/>
  <pageMargins left="0.49027777777777776" right="0.4798611111111111" top="0.49027777777777776" bottom="0.2298611111111111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2" sqref="I2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4" width="6.00390625" style="0" customWidth="1"/>
    <col min="5" max="5" width="6.125" style="0" customWidth="1"/>
    <col min="6" max="6" width="7.625" style="0" customWidth="1"/>
    <col min="7" max="8" width="12.125" style="0" customWidth="1"/>
    <col min="9" max="9" width="15.375" style="0" customWidth="1"/>
  </cols>
  <sheetData>
    <row r="1" ht="15.75">
      <c r="B1" s="196" t="s">
        <v>276</v>
      </c>
    </row>
    <row r="2" ht="12.75">
      <c r="D2" s="197" t="s">
        <v>277</v>
      </c>
    </row>
    <row r="3" ht="16.5">
      <c r="C3" s="196" t="s">
        <v>278</v>
      </c>
    </row>
    <row r="4" spans="1:9" ht="12.75">
      <c r="A4" s="198"/>
      <c r="B4" s="198"/>
      <c r="C4" s="199" t="s">
        <v>6</v>
      </c>
      <c r="D4" s="198" t="s">
        <v>6</v>
      </c>
      <c r="E4" s="199" t="s">
        <v>7</v>
      </c>
      <c r="F4" s="198"/>
      <c r="G4" s="200" t="s">
        <v>279</v>
      </c>
      <c r="H4" s="201"/>
      <c r="I4" s="202"/>
    </row>
    <row r="5" spans="1:9" ht="13.5">
      <c r="A5" s="203" t="s">
        <v>14</v>
      </c>
      <c r="B5" s="203" t="s">
        <v>15</v>
      </c>
      <c r="C5" s="204" t="s">
        <v>16</v>
      </c>
      <c r="D5" s="203" t="s">
        <v>17</v>
      </c>
      <c r="E5" s="204" t="s">
        <v>18</v>
      </c>
      <c r="F5" s="203" t="s">
        <v>280</v>
      </c>
      <c r="G5" s="205" t="s">
        <v>281</v>
      </c>
      <c r="H5" s="206"/>
      <c r="I5" s="207" t="s">
        <v>282</v>
      </c>
    </row>
    <row r="6" spans="1:9" ht="12.75">
      <c r="A6" s="203" t="s">
        <v>25</v>
      </c>
      <c r="B6" s="203"/>
      <c r="C6" s="204"/>
      <c r="D6" s="203"/>
      <c r="E6" s="204"/>
      <c r="F6" s="203" t="s">
        <v>283</v>
      </c>
      <c r="G6" s="201" t="s">
        <v>36</v>
      </c>
      <c r="H6" s="208" t="s">
        <v>37</v>
      </c>
      <c r="I6" s="209"/>
    </row>
    <row r="7" spans="1:9" ht="13.5">
      <c r="A7" s="210"/>
      <c r="B7" s="210"/>
      <c r="C7" s="211"/>
      <c r="D7" s="210"/>
      <c r="E7" s="211"/>
      <c r="F7" s="210"/>
      <c r="G7" s="206" t="s">
        <v>45</v>
      </c>
      <c r="H7" s="212" t="s">
        <v>46</v>
      </c>
      <c r="I7" s="213"/>
    </row>
    <row r="8" spans="1:9" ht="12.75">
      <c r="A8" s="214">
        <v>1</v>
      </c>
      <c r="B8" s="214">
        <v>2</v>
      </c>
      <c r="C8" s="214">
        <v>3</v>
      </c>
      <c r="D8" s="214">
        <v>4</v>
      </c>
      <c r="E8" s="214">
        <v>5</v>
      </c>
      <c r="F8" s="214"/>
      <c r="G8" s="215">
        <v>16</v>
      </c>
      <c r="H8" s="216">
        <v>17</v>
      </c>
      <c r="I8" s="217"/>
    </row>
    <row r="9" spans="1:9" ht="12.75">
      <c r="A9" s="187">
        <v>1</v>
      </c>
      <c r="B9" s="187" t="s">
        <v>73</v>
      </c>
      <c r="C9" s="178">
        <v>8</v>
      </c>
      <c r="D9" s="178">
        <v>6</v>
      </c>
      <c r="E9" s="178">
        <v>1.2</v>
      </c>
      <c r="F9" s="178" t="s">
        <v>62</v>
      </c>
      <c r="G9" s="178">
        <v>397</v>
      </c>
      <c r="H9" s="218">
        <v>321</v>
      </c>
      <c r="I9" s="184" t="s">
        <v>284</v>
      </c>
    </row>
    <row r="10" spans="1:9" ht="12.75">
      <c r="A10" s="187"/>
      <c r="B10" s="187"/>
      <c r="C10" s="178">
        <v>10</v>
      </c>
      <c r="D10" s="178">
        <v>30</v>
      </c>
      <c r="E10" s="178">
        <v>2.5</v>
      </c>
      <c r="F10" s="178" t="s">
        <v>62</v>
      </c>
      <c r="G10" s="178">
        <v>299</v>
      </c>
      <c r="H10" s="218">
        <v>238</v>
      </c>
      <c r="I10" s="184" t="s">
        <v>285</v>
      </c>
    </row>
    <row r="11" spans="1:9" ht="12.75">
      <c r="A11" s="187"/>
      <c r="B11" s="187"/>
      <c r="C11" s="178">
        <v>11</v>
      </c>
      <c r="D11" s="178">
        <v>17</v>
      </c>
      <c r="E11" s="178">
        <v>0.6</v>
      </c>
      <c r="F11" s="178" t="s">
        <v>62</v>
      </c>
      <c r="G11" s="178">
        <v>85</v>
      </c>
      <c r="H11" s="218">
        <v>58</v>
      </c>
      <c r="I11" s="184" t="s">
        <v>284</v>
      </c>
    </row>
    <row r="12" spans="1:9" ht="12.75">
      <c r="A12" s="187"/>
      <c r="B12" s="187"/>
      <c r="C12" s="178">
        <v>16</v>
      </c>
      <c r="D12" s="178">
        <v>10</v>
      </c>
      <c r="E12" s="178">
        <v>1.5</v>
      </c>
      <c r="F12" s="178" t="s">
        <v>62</v>
      </c>
      <c r="G12" s="178">
        <v>580</v>
      </c>
      <c r="H12" s="218">
        <v>476</v>
      </c>
      <c r="I12" s="184" t="s">
        <v>284</v>
      </c>
    </row>
    <row r="13" spans="1:9" ht="12.75">
      <c r="A13" s="187"/>
      <c r="B13" s="219" t="s">
        <v>53</v>
      </c>
      <c r="C13" s="187"/>
      <c r="D13" s="187"/>
      <c r="E13" s="220">
        <f>SUM(E9:E12)</f>
        <v>5.8</v>
      </c>
      <c r="F13" s="220"/>
      <c r="G13" s="187">
        <f>SUM(G9:G12)</f>
        <v>1361</v>
      </c>
      <c r="H13" s="221">
        <f>SUM(H9:H12)</f>
        <v>1093</v>
      </c>
      <c r="I13" s="184"/>
    </row>
    <row r="14" spans="1:9" ht="12.75">
      <c r="A14" s="187">
        <v>2</v>
      </c>
      <c r="B14" s="187" t="s">
        <v>115</v>
      </c>
      <c r="C14" s="184">
        <v>1</v>
      </c>
      <c r="D14" s="184">
        <v>10</v>
      </c>
      <c r="E14" s="178">
        <v>0.8</v>
      </c>
      <c r="F14" s="178" t="s">
        <v>62</v>
      </c>
      <c r="G14" s="178">
        <v>175</v>
      </c>
      <c r="H14" s="218">
        <v>153</v>
      </c>
      <c r="I14" s="184" t="s">
        <v>284</v>
      </c>
    </row>
    <row r="15" spans="1:9" ht="12.75">
      <c r="A15" s="187"/>
      <c r="B15" s="187"/>
      <c r="C15" s="184">
        <v>27</v>
      </c>
      <c r="D15" s="184">
        <v>27</v>
      </c>
      <c r="E15" s="178">
        <v>3.3</v>
      </c>
      <c r="F15" s="178" t="s">
        <v>62</v>
      </c>
      <c r="G15" s="178">
        <v>1607</v>
      </c>
      <c r="H15" s="218">
        <v>1299</v>
      </c>
      <c r="I15" s="184" t="s">
        <v>284</v>
      </c>
    </row>
    <row r="16" spans="1:9" ht="12.75">
      <c r="A16" s="187"/>
      <c r="B16" s="187"/>
      <c r="C16" s="184">
        <v>27</v>
      </c>
      <c r="D16" s="184">
        <v>36</v>
      </c>
      <c r="E16" s="178">
        <v>0.8</v>
      </c>
      <c r="F16" s="178" t="s">
        <v>62</v>
      </c>
      <c r="G16" s="178">
        <v>148</v>
      </c>
      <c r="H16" s="218">
        <v>113</v>
      </c>
      <c r="I16" s="184" t="s">
        <v>284</v>
      </c>
    </row>
    <row r="17" spans="1:9" ht="12.75">
      <c r="A17" s="187"/>
      <c r="B17" s="187"/>
      <c r="C17" s="184">
        <v>23</v>
      </c>
      <c r="D17" s="184">
        <v>22.2</v>
      </c>
      <c r="E17" s="178">
        <v>1.4</v>
      </c>
      <c r="F17" s="178" t="s">
        <v>62</v>
      </c>
      <c r="G17" s="178">
        <v>773</v>
      </c>
      <c r="H17" s="218">
        <v>629</v>
      </c>
      <c r="I17" s="184" t="s">
        <v>286</v>
      </c>
    </row>
    <row r="18" spans="1:9" ht="12.75">
      <c r="A18" s="187"/>
      <c r="B18" s="187"/>
      <c r="C18" s="184">
        <v>1</v>
      </c>
      <c r="D18" s="184">
        <v>20</v>
      </c>
      <c r="E18" s="178">
        <v>1.1</v>
      </c>
      <c r="F18" s="178" t="s">
        <v>62</v>
      </c>
      <c r="G18" s="178">
        <v>379</v>
      </c>
      <c r="H18" s="218">
        <v>336</v>
      </c>
      <c r="I18" s="184" t="s">
        <v>287</v>
      </c>
    </row>
    <row r="19" spans="1:9" ht="12.75">
      <c r="A19" s="187"/>
      <c r="B19" s="186" t="s">
        <v>53</v>
      </c>
      <c r="C19" s="187"/>
      <c r="D19" s="187"/>
      <c r="E19" s="187">
        <f>SUM(E14:E18)</f>
        <v>7.3999999999999995</v>
      </c>
      <c r="F19" s="187"/>
      <c r="G19" s="187">
        <f>SUM(G14:G18)</f>
        <v>3082</v>
      </c>
      <c r="H19" s="221">
        <f>SUM(H14:H18)</f>
        <v>2530</v>
      </c>
      <c r="I19" s="184"/>
    </row>
    <row r="20" spans="1:9" ht="12.75">
      <c r="A20" s="187">
        <v>3</v>
      </c>
      <c r="B20" s="187" t="s">
        <v>63</v>
      </c>
      <c r="C20" s="184">
        <v>21</v>
      </c>
      <c r="D20" s="184">
        <v>37</v>
      </c>
      <c r="E20" s="184">
        <v>0.5</v>
      </c>
      <c r="F20" s="184" t="s">
        <v>62</v>
      </c>
      <c r="G20" s="184">
        <v>139</v>
      </c>
      <c r="H20" s="222">
        <v>111</v>
      </c>
      <c r="I20" s="184" t="s">
        <v>284</v>
      </c>
    </row>
    <row r="21" spans="1:9" ht="12.75">
      <c r="A21" s="187"/>
      <c r="B21" s="187"/>
      <c r="C21" s="184">
        <v>22</v>
      </c>
      <c r="D21" s="184">
        <v>25.3</v>
      </c>
      <c r="E21" s="184">
        <v>7.4</v>
      </c>
      <c r="F21" s="184" t="s">
        <v>62</v>
      </c>
      <c r="G21" s="184">
        <v>1829</v>
      </c>
      <c r="H21" s="222">
        <v>1631</v>
      </c>
      <c r="I21" s="184" t="s">
        <v>284</v>
      </c>
    </row>
    <row r="22" spans="1:9" ht="12.75">
      <c r="A22" s="187"/>
      <c r="B22" s="187"/>
      <c r="C22" s="184">
        <v>22</v>
      </c>
      <c r="D22" s="184">
        <v>32.5</v>
      </c>
      <c r="E22" s="184">
        <v>6.2</v>
      </c>
      <c r="F22" s="184" t="s">
        <v>62</v>
      </c>
      <c r="G22" s="184">
        <v>1759</v>
      </c>
      <c r="H22" s="222">
        <v>1554</v>
      </c>
      <c r="I22" s="184" t="s">
        <v>288</v>
      </c>
    </row>
    <row r="23" spans="1:9" ht="12.75">
      <c r="A23" s="187"/>
      <c r="B23" s="187"/>
      <c r="C23" s="184">
        <v>21</v>
      </c>
      <c r="D23" s="184">
        <v>33.1</v>
      </c>
      <c r="E23" s="184">
        <v>1.7</v>
      </c>
      <c r="F23" s="184" t="s">
        <v>62</v>
      </c>
      <c r="G23" s="184">
        <v>569</v>
      </c>
      <c r="H23" s="222">
        <v>455</v>
      </c>
      <c r="I23" s="184" t="s">
        <v>284</v>
      </c>
    </row>
    <row r="24" spans="1:9" ht="12.75">
      <c r="A24" s="187"/>
      <c r="B24" s="187"/>
      <c r="C24" s="184">
        <v>21</v>
      </c>
      <c r="D24" s="184">
        <v>38.1</v>
      </c>
      <c r="E24" s="184">
        <v>0.7</v>
      </c>
      <c r="F24" s="184" t="s">
        <v>62</v>
      </c>
      <c r="G24" s="184">
        <v>258</v>
      </c>
      <c r="H24" s="222">
        <v>205</v>
      </c>
      <c r="I24" s="184" t="s">
        <v>284</v>
      </c>
    </row>
    <row r="25" spans="1:9" ht="12.75">
      <c r="A25" s="187"/>
      <c r="B25" s="187"/>
      <c r="C25" s="184">
        <v>22</v>
      </c>
      <c r="D25" s="184">
        <v>34.1</v>
      </c>
      <c r="E25" s="184">
        <v>2.9</v>
      </c>
      <c r="F25" s="184" t="s">
        <v>62</v>
      </c>
      <c r="G25" s="184">
        <v>783</v>
      </c>
      <c r="H25" s="222">
        <v>655</v>
      </c>
      <c r="I25" s="184" t="s">
        <v>289</v>
      </c>
    </row>
    <row r="26" spans="1:9" ht="12.75">
      <c r="A26" s="187"/>
      <c r="B26" s="187"/>
      <c r="C26" s="184">
        <v>22</v>
      </c>
      <c r="D26" s="184">
        <v>28.3</v>
      </c>
      <c r="E26" s="184">
        <v>3.6</v>
      </c>
      <c r="F26" s="184" t="s">
        <v>62</v>
      </c>
      <c r="G26" s="184">
        <v>1863</v>
      </c>
      <c r="H26" s="222">
        <v>1557</v>
      </c>
      <c r="I26" s="184" t="s">
        <v>284</v>
      </c>
    </row>
    <row r="27" spans="1:9" ht="12.75">
      <c r="A27" s="187"/>
      <c r="B27" s="186" t="s">
        <v>53</v>
      </c>
      <c r="C27" s="184"/>
      <c r="D27" s="184"/>
      <c r="E27" s="187">
        <f>SUM(E20:E26)</f>
        <v>23</v>
      </c>
      <c r="F27" s="187"/>
      <c r="G27" s="187">
        <f>SUM(G20:G26)</f>
        <v>7200</v>
      </c>
      <c r="H27" s="221">
        <f>SUM(H20:H26)</f>
        <v>6168</v>
      </c>
      <c r="I27" s="184"/>
    </row>
    <row r="28" spans="1:9" ht="12.75">
      <c r="A28" s="187">
        <v>4</v>
      </c>
      <c r="B28" s="187" t="s">
        <v>48</v>
      </c>
      <c r="C28" s="184">
        <v>28</v>
      </c>
      <c r="D28" s="184">
        <v>10</v>
      </c>
      <c r="E28" s="184">
        <v>4.7</v>
      </c>
      <c r="F28" s="184" t="s">
        <v>62</v>
      </c>
      <c r="G28" s="184">
        <v>533</v>
      </c>
      <c r="H28" s="222">
        <v>470</v>
      </c>
      <c r="I28" s="184" t="s">
        <v>288</v>
      </c>
    </row>
    <row r="29" spans="1:9" ht="12.75">
      <c r="A29" s="187"/>
      <c r="B29" s="187"/>
      <c r="C29" s="184">
        <v>28</v>
      </c>
      <c r="D29" s="184">
        <v>4</v>
      </c>
      <c r="E29" s="184">
        <v>2</v>
      </c>
      <c r="F29" s="184" t="s">
        <v>62</v>
      </c>
      <c r="G29" s="184">
        <v>185</v>
      </c>
      <c r="H29" s="222">
        <v>160</v>
      </c>
      <c r="I29" s="184" t="s">
        <v>290</v>
      </c>
    </row>
    <row r="30" spans="1:9" ht="12.75">
      <c r="A30" s="187"/>
      <c r="B30" s="186" t="s">
        <v>53</v>
      </c>
      <c r="C30" s="184"/>
      <c r="D30" s="184"/>
      <c r="E30" s="187">
        <f>SUM(E28:E29)</f>
        <v>6.7</v>
      </c>
      <c r="F30" s="184"/>
      <c r="G30" s="187">
        <f>SUM(G28:G29)</f>
        <v>718</v>
      </c>
      <c r="H30" s="221">
        <f>SUM(H28:H29)</f>
        <v>630</v>
      </c>
      <c r="I30" s="184"/>
    </row>
    <row r="31" spans="1:9" ht="12.75">
      <c r="A31" s="187">
        <v>5</v>
      </c>
      <c r="B31" s="187" t="s">
        <v>75</v>
      </c>
      <c r="C31" s="184">
        <v>4</v>
      </c>
      <c r="D31" s="184">
        <v>23</v>
      </c>
      <c r="E31" s="184">
        <v>1.4</v>
      </c>
      <c r="F31" s="184" t="s">
        <v>62</v>
      </c>
      <c r="G31" s="184">
        <v>147</v>
      </c>
      <c r="H31" s="222">
        <v>88</v>
      </c>
      <c r="I31" s="184" t="s">
        <v>284</v>
      </c>
    </row>
    <row r="32" spans="1:9" ht="12.75">
      <c r="A32" s="187"/>
      <c r="B32" s="187"/>
      <c r="C32" s="184">
        <v>13</v>
      </c>
      <c r="D32" s="184">
        <v>45</v>
      </c>
      <c r="E32" s="184">
        <v>1.5</v>
      </c>
      <c r="F32" s="184" t="s">
        <v>62</v>
      </c>
      <c r="G32" s="184">
        <v>478</v>
      </c>
      <c r="H32" s="222">
        <v>350</v>
      </c>
      <c r="I32" s="184" t="s">
        <v>284</v>
      </c>
    </row>
    <row r="33" spans="1:9" ht="12.75">
      <c r="A33" s="187"/>
      <c r="B33" s="187"/>
      <c r="C33" s="184">
        <v>28</v>
      </c>
      <c r="D33" s="184">
        <v>1</v>
      </c>
      <c r="E33" s="184">
        <v>1</v>
      </c>
      <c r="F33" s="184" t="s">
        <v>62</v>
      </c>
      <c r="G33" s="184">
        <v>755</v>
      </c>
      <c r="H33" s="222">
        <v>565</v>
      </c>
      <c r="I33" s="184" t="s">
        <v>284</v>
      </c>
    </row>
    <row r="34" spans="1:9" ht="12.75">
      <c r="A34" s="187"/>
      <c r="B34" s="187"/>
      <c r="C34" s="184">
        <v>28</v>
      </c>
      <c r="D34" s="184">
        <v>15</v>
      </c>
      <c r="E34" s="184">
        <v>0.7</v>
      </c>
      <c r="F34" s="184" t="s">
        <v>62</v>
      </c>
      <c r="G34" s="184">
        <v>209</v>
      </c>
      <c r="H34" s="222">
        <v>146</v>
      </c>
      <c r="I34" s="184" t="s">
        <v>284</v>
      </c>
    </row>
    <row r="35" spans="1:9" ht="12.75">
      <c r="A35" s="187"/>
      <c r="B35" s="187"/>
      <c r="C35" s="184">
        <v>31</v>
      </c>
      <c r="D35" s="184">
        <v>16</v>
      </c>
      <c r="E35" s="184">
        <v>1</v>
      </c>
      <c r="F35" s="184" t="s">
        <v>62</v>
      </c>
      <c r="G35" s="184">
        <v>219</v>
      </c>
      <c r="H35" s="222">
        <v>165</v>
      </c>
      <c r="I35" s="184" t="s">
        <v>291</v>
      </c>
    </row>
    <row r="36" spans="1:9" ht="12.75">
      <c r="A36" s="187"/>
      <c r="B36" s="187"/>
      <c r="C36" s="184">
        <v>31</v>
      </c>
      <c r="D36" s="184">
        <v>17</v>
      </c>
      <c r="E36" s="184">
        <v>3.4</v>
      </c>
      <c r="F36" s="184" t="s">
        <v>62</v>
      </c>
      <c r="G36" s="184">
        <v>1137</v>
      </c>
      <c r="H36" s="222">
        <v>802</v>
      </c>
      <c r="I36" s="184" t="s">
        <v>291</v>
      </c>
    </row>
    <row r="37" spans="1:9" ht="13.5">
      <c r="A37" s="193"/>
      <c r="B37" s="191" t="s">
        <v>53</v>
      </c>
      <c r="C37" s="192"/>
      <c r="D37" s="192"/>
      <c r="E37" s="193">
        <f>SUM(E31:E36)</f>
        <v>9</v>
      </c>
      <c r="F37" s="193"/>
      <c r="G37" s="193">
        <f>SUM(G31:G36)</f>
        <v>2945</v>
      </c>
      <c r="H37" s="223">
        <f>SUM(H31:H36)</f>
        <v>2116</v>
      </c>
      <c r="I37" s="192"/>
    </row>
    <row r="38" spans="1:9" ht="15.75">
      <c r="A38" s="224"/>
      <c r="B38" s="225" t="s">
        <v>292</v>
      </c>
      <c r="C38" s="226"/>
      <c r="D38" s="226"/>
      <c r="E38" s="227">
        <f>E13+E19+E27+E30+E37</f>
        <v>51.900000000000006</v>
      </c>
      <c r="F38" s="227"/>
      <c r="G38" s="228">
        <f>G13+G19+G27+G30+G37</f>
        <v>15306</v>
      </c>
      <c r="H38" s="228">
        <f>H13+H19+H27+H30+H37</f>
        <v>12537</v>
      </c>
      <c r="I38" s="229"/>
    </row>
    <row r="39" spans="1:9" ht="12.75">
      <c r="A39" s="230">
        <v>1</v>
      </c>
      <c r="B39" s="230" t="s">
        <v>54</v>
      </c>
      <c r="C39" s="231">
        <v>22</v>
      </c>
      <c r="D39" s="231">
        <v>15</v>
      </c>
      <c r="E39" s="231">
        <v>1</v>
      </c>
      <c r="F39" s="231" t="s">
        <v>52</v>
      </c>
      <c r="G39" s="231">
        <v>20</v>
      </c>
      <c r="H39" s="232">
        <v>20</v>
      </c>
      <c r="I39" s="184" t="s">
        <v>284</v>
      </c>
    </row>
    <row r="40" spans="1:9" ht="12.75">
      <c r="A40" s="183"/>
      <c r="B40" s="186" t="s">
        <v>53</v>
      </c>
      <c r="C40" s="184"/>
      <c r="D40" s="184"/>
      <c r="E40" s="187">
        <v>1</v>
      </c>
      <c r="F40" s="187"/>
      <c r="G40" s="187">
        <v>20</v>
      </c>
      <c r="H40" s="221">
        <v>20</v>
      </c>
      <c r="I40" s="184"/>
    </row>
    <row r="41" spans="1:9" ht="12.75">
      <c r="A41" s="187">
        <v>2</v>
      </c>
      <c r="B41" s="233" t="s">
        <v>48</v>
      </c>
      <c r="C41" s="178">
        <v>37</v>
      </c>
      <c r="D41" s="178">
        <v>4</v>
      </c>
      <c r="E41" s="178">
        <v>2</v>
      </c>
      <c r="F41" s="178" t="s">
        <v>52</v>
      </c>
      <c r="G41" s="178">
        <v>64</v>
      </c>
      <c r="H41" s="218">
        <v>58</v>
      </c>
      <c r="I41" s="184" t="s">
        <v>284</v>
      </c>
    </row>
    <row r="42" spans="1:9" ht="12.75">
      <c r="A42" s="187"/>
      <c r="B42" s="186" t="s">
        <v>53</v>
      </c>
      <c r="C42" s="178"/>
      <c r="D42" s="178"/>
      <c r="E42" s="187">
        <v>2</v>
      </c>
      <c r="F42" s="187"/>
      <c r="G42" s="187">
        <v>64</v>
      </c>
      <c r="H42" s="221">
        <v>58</v>
      </c>
      <c r="I42" s="184"/>
    </row>
    <row r="43" spans="1:9" ht="12.75">
      <c r="A43" s="187">
        <v>3</v>
      </c>
      <c r="B43" s="233" t="s">
        <v>115</v>
      </c>
      <c r="C43" s="178">
        <v>1</v>
      </c>
      <c r="D43" s="178">
        <v>10</v>
      </c>
      <c r="E43" s="178">
        <v>1.5</v>
      </c>
      <c r="F43" s="178" t="s">
        <v>52</v>
      </c>
      <c r="G43" s="178">
        <v>79</v>
      </c>
      <c r="H43" s="218">
        <v>69</v>
      </c>
      <c r="I43" s="184" t="s">
        <v>284</v>
      </c>
    </row>
    <row r="44" spans="1:9" ht="12.75">
      <c r="A44" s="187"/>
      <c r="B44" s="233"/>
      <c r="C44" s="178">
        <v>1</v>
      </c>
      <c r="D44" s="178">
        <v>18</v>
      </c>
      <c r="E44" s="178">
        <v>2</v>
      </c>
      <c r="F44" s="178" t="s">
        <v>52</v>
      </c>
      <c r="G44" s="178">
        <v>83</v>
      </c>
      <c r="H44" s="218">
        <v>75</v>
      </c>
      <c r="I44" s="184" t="s">
        <v>284</v>
      </c>
    </row>
    <row r="45" spans="1:9" ht="12.75">
      <c r="A45" s="187"/>
      <c r="B45" s="233"/>
      <c r="C45" s="178">
        <v>1</v>
      </c>
      <c r="D45" s="178">
        <v>19</v>
      </c>
      <c r="E45" s="178">
        <v>2.7</v>
      </c>
      <c r="F45" s="178" t="s">
        <v>52</v>
      </c>
      <c r="G45" s="178">
        <v>114</v>
      </c>
      <c r="H45" s="218">
        <v>103</v>
      </c>
      <c r="I45" s="184" t="s">
        <v>284</v>
      </c>
    </row>
    <row r="46" spans="1:9" ht="12.75">
      <c r="A46" s="187"/>
      <c r="B46" s="233"/>
      <c r="C46" s="178">
        <v>2</v>
      </c>
      <c r="D46" s="178">
        <v>19</v>
      </c>
      <c r="E46" s="178">
        <v>1</v>
      </c>
      <c r="F46" s="178" t="s">
        <v>52</v>
      </c>
      <c r="G46" s="178">
        <v>40</v>
      </c>
      <c r="H46" s="218">
        <v>36</v>
      </c>
      <c r="I46" s="184" t="s">
        <v>284</v>
      </c>
    </row>
    <row r="47" spans="1:9" ht="13.5">
      <c r="A47" s="193"/>
      <c r="B47" s="191" t="s">
        <v>53</v>
      </c>
      <c r="C47" s="234"/>
      <c r="D47" s="234"/>
      <c r="E47" s="193">
        <f>SUM(E43:E46)</f>
        <v>7.2</v>
      </c>
      <c r="F47" s="193"/>
      <c r="G47" s="193">
        <f>SUM(G43:G46)</f>
        <v>316</v>
      </c>
      <c r="H47" s="223">
        <f>SUM(H43:H46)</f>
        <v>283</v>
      </c>
      <c r="I47" s="192"/>
    </row>
    <row r="48" spans="1:9" ht="15.75">
      <c r="A48" s="235"/>
      <c r="B48" s="235" t="s">
        <v>292</v>
      </c>
      <c r="C48" s="236"/>
      <c r="D48" s="236"/>
      <c r="E48" s="226">
        <v>10.2</v>
      </c>
      <c r="F48" s="226"/>
      <c r="G48" s="226">
        <v>400</v>
      </c>
      <c r="H48" s="237">
        <v>361</v>
      </c>
      <c r="I48" s="238"/>
    </row>
    <row r="50" ht="12.75">
      <c r="C50" s="197" t="s">
        <v>293</v>
      </c>
    </row>
  </sheetData>
  <sheetProtection selectLockedCells="1" selectUnlockedCells="1"/>
  <printOptions/>
  <pageMargins left="0.7479166666666667" right="0.7479166666666667" top="0.7097222222222223" bottom="0.6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O29" sqref="O29"/>
    </sheetView>
  </sheetViews>
  <sheetFormatPr defaultColWidth="9.00390625" defaultRowHeight="12.75"/>
  <cols>
    <col min="1" max="1" width="2.875" style="0" customWidth="1"/>
    <col min="2" max="2" width="11.875" style="0" customWidth="1"/>
    <col min="3" max="3" width="4.00390625" style="0" customWidth="1"/>
    <col min="4" max="4" width="4.75390625" style="0" customWidth="1"/>
    <col min="5" max="5" width="5.75390625" style="0" customWidth="1"/>
    <col min="6" max="6" width="11.00390625" style="0" customWidth="1"/>
    <col min="7" max="7" width="4.625" style="0" customWidth="1"/>
    <col min="8" max="8" width="5.875" style="0" customWidth="1"/>
    <col min="9" max="9" width="5.125" style="0" customWidth="1"/>
    <col min="10" max="10" width="5.875" style="0" customWidth="1"/>
    <col min="11" max="11" width="6.875" style="0" customWidth="1"/>
    <col min="12" max="12" width="7.625" style="0" customWidth="1"/>
    <col min="13" max="13" width="9.25390625" style="0" customWidth="1"/>
    <col min="14" max="14" width="8.75390625" style="0" customWidth="1"/>
    <col min="15" max="15" width="6.125" style="0" customWidth="1"/>
    <col min="16" max="16" width="6.875" style="0" customWidth="1"/>
    <col min="17" max="17" width="8.125" style="0" customWidth="1"/>
    <col min="18" max="18" width="16.125" style="0" customWidth="1"/>
  </cols>
  <sheetData>
    <row r="2" spans="2:18" ht="15.75">
      <c r="B2" s="196"/>
      <c r="C2" s="196"/>
      <c r="D2" s="196"/>
      <c r="E2" s="196"/>
      <c r="M2" s="239" t="s">
        <v>0</v>
      </c>
      <c r="N2" s="239"/>
      <c r="O2" s="239"/>
      <c r="P2" s="239"/>
      <c r="Q2" s="239"/>
      <c r="R2" s="239"/>
    </row>
    <row r="3" spans="2:18" ht="15">
      <c r="B3" s="240"/>
      <c r="C3" s="240"/>
      <c r="D3" s="240"/>
      <c r="E3" s="240"/>
      <c r="F3" s="240"/>
      <c r="L3" s="241" t="s">
        <v>1</v>
      </c>
      <c r="M3" s="241"/>
      <c r="N3" s="241"/>
      <c r="O3" s="241"/>
      <c r="P3" s="241"/>
      <c r="Q3" s="241"/>
      <c r="R3" s="241"/>
    </row>
    <row r="4" spans="3:18" ht="15">
      <c r="C4" s="240"/>
      <c r="D4" s="240"/>
      <c r="E4" s="240"/>
      <c r="F4" s="240"/>
      <c r="L4" s="242"/>
      <c r="M4" s="243" t="s">
        <v>294</v>
      </c>
      <c r="N4" s="243"/>
      <c r="O4" s="243"/>
      <c r="P4" s="242"/>
      <c r="Q4" s="242"/>
      <c r="R4" s="242"/>
    </row>
    <row r="5" spans="12:18" ht="15" customHeight="1">
      <c r="L5" s="242"/>
      <c r="M5" s="243"/>
      <c r="N5" s="243"/>
      <c r="O5" s="243"/>
      <c r="P5" s="240" t="s">
        <v>3</v>
      </c>
      <c r="Q5" s="240"/>
      <c r="R5" s="240"/>
    </row>
    <row r="6" spans="1:18" ht="53.25" customHeight="1">
      <c r="A6" s="196"/>
      <c r="B6" s="196"/>
      <c r="C6" s="239" t="s">
        <v>295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4"/>
      <c r="O6" s="196"/>
      <c r="P6" s="244"/>
      <c r="Q6" s="244"/>
      <c r="R6" s="244"/>
    </row>
    <row r="7" spans="1:17" ht="15.75">
      <c r="A7" s="196"/>
      <c r="B7" s="196"/>
      <c r="C7" s="239" t="s">
        <v>296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4"/>
      <c r="O7" s="196"/>
      <c r="P7" s="196"/>
      <c r="Q7" s="196" t="s">
        <v>120</v>
      </c>
    </row>
    <row r="8" spans="1:17" ht="15.75">
      <c r="A8" s="239" t="s">
        <v>297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</row>
    <row r="9" ht="13.5"/>
    <row r="10" spans="1:18" ht="12.75">
      <c r="A10" s="198"/>
      <c r="B10" s="198"/>
      <c r="C10" s="199" t="s">
        <v>6</v>
      </c>
      <c r="D10" s="198" t="s">
        <v>6</v>
      </c>
      <c r="E10" s="198" t="s">
        <v>7</v>
      </c>
      <c r="F10" s="245" t="s">
        <v>8</v>
      </c>
      <c r="G10" s="246"/>
      <c r="H10" s="246"/>
      <c r="I10" s="246"/>
      <c r="J10" s="246"/>
      <c r="K10" s="247"/>
      <c r="L10" s="248" t="s">
        <v>9</v>
      </c>
      <c r="M10" s="248" t="s">
        <v>10</v>
      </c>
      <c r="N10" s="208" t="s">
        <v>11</v>
      </c>
      <c r="O10" s="199"/>
      <c r="P10" s="200" t="s">
        <v>12</v>
      </c>
      <c r="Q10" s="201"/>
      <c r="R10" s="208" t="s">
        <v>13</v>
      </c>
    </row>
    <row r="11" spans="1:18" ht="13.5">
      <c r="A11" s="203" t="s">
        <v>14</v>
      </c>
      <c r="B11" s="203" t="s">
        <v>15</v>
      </c>
      <c r="C11" s="204" t="s">
        <v>16</v>
      </c>
      <c r="D11" s="203" t="s">
        <v>17</v>
      </c>
      <c r="E11" s="203" t="s">
        <v>18</v>
      </c>
      <c r="F11" s="249" t="s">
        <v>19</v>
      </c>
      <c r="G11" s="250"/>
      <c r="H11" s="250"/>
      <c r="I11" s="250"/>
      <c r="J11" s="250"/>
      <c r="K11" s="251"/>
      <c r="L11" s="252" t="s">
        <v>20</v>
      </c>
      <c r="M11" s="252" t="s">
        <v>21</v>
      </c>
      <c r="N11" s="253" t="s">
        <v>22</v>
      </c>
      <c r="O11" s="211"/>
      <c r="P11" s="205" t="s">
        <v>23</v>
      </c>
      <c r="Q11" s="206"/>
      <c r="R11" s="253" t="s">
        <v>24</v>
      </c>
    </row>
    <row r="12" spans="1:18" ht="12.75">
      <c r="A12" s="203" t="s">
        <v>25</v>
      </c>
      <c r="B12" s="203"/>
      <c r="C12" s="204"/>
      <c r="D12" s="203"/>
      <c r="E12" s="203"/>
      <c r="F12" s="203" t="s">
        <v>26</v>
      </c>
      <c r="G12" s="254" t="s">
        <v>27</v>
      </c>
      <c r="H12" s="203" t="s">
        <v>28</v>
      </c>
      <c r="I12" s="254" t="s">
        <v>29</v>
      </c>
      <c r="J12" s="203" t="s">
        <v>30</v>
      </c>
      <c r="K12" s="198" t="s">
        <v>31</v>
      </c>
      <c r="L12" s="252" t="s">
        <v>32</v>
      </c>
      <c r="M12" s="252" t="s">
        <v>33</v>
      </c>
      <c r="N12" s="203" t="s">
        <v>34</v>
      </c>
      <c r="O12" s="201" t="s">
        <v>35</v>
      </c>
      <c r="P12" s="208" t="s">
        <v>36</v>
      </c>
      <c r="Q12" s="208" t="s">
        <v>37</v>
      </c>
      <c r="R12" s="253" t="s">
        <v>38</v>
      </c>
    </row>
    <row r="13" spans="1:18" ht="13.5">
      <c r="A13" s="210"/>
      <c r="B13" s="210"/>
      <c r="C13" s="211"/>
      <c r="D13" s="210"/>
      <c r="E13" s="210"/>
      <c r="F13" s="210"/>
      <c r="G13" s="255"/>
      <c r="H13" s="210" t="s">
        <v>39</v>
      </c>
      <c r="I13" s="255" t="s">
        <v>40</v>
      </c>
      <c r="J13" s="210" t="s">
        <v>41</v>
      </c>
      <c r="K13" s="210" t="s">
        <v>41</v>
      </c>
      <c r="L13" s="256" t="s">
        <v>42</v>
      </c>
      <c r="M13" s="256" t="s">
        <v>43</v>
      </c>
      <c r="N13" s="210"/>
      <c r="O13" s="206" t="s">
        <v>44</v>
      </c>
      <c r="P13" s="212" t="s">
        <v>45</v>
      </c>
      <c r="Q13" s="212" t="s">
        <v>46</v>
      </c>
      <c r="R13" s="212" t="s">
        <v>47</v>
      </c>
    </row>
    <row r="14" spans="1:18" ht="12.75" customHeight="1">
      <c r="A14" s="214">
        <v>1</v>
      </c>
      <c r="B14" s="214">
        <v>2</v>
      </c>
      <c r="C14" s="214">
        <v>3</v>
      </c>
      <c r="D14" s="214">
        <v>4</v>
      </c>
      <c r="E14" s="214">
        <v>5</v>
      </c>
      <c r="F14" s="214">
        <v>6</v>
      </c>
      <c r="G14" s="214">
        <v>7</v>
      </c>
      <c r="H14" s="214">
        <v>8</v>
      </c>
      <c r="I14" s="214">
        <v>9</v>
      </c>
      <c r="J14" s="214">
        <v>10</v>
      </c>
      <c r="K14" s="214">
        <v>11</v>
      </c>
      <c r="L14" s="214">
        <v>12</v>
      </c>
      <c r="M14" s="214">
        <v>13</v>
      </c>
      <c r="N14" s="214">
        <v>14</v>
      </c>
      <c r="O14" s="215">
        <v>15</v>
      </c>
      <c r="P14" s="215">
        <v>16</v>
      </c>
      <c r="Q14" s="215">
        <v>17</v>
      </c>
      <c r="R14" s="215">
        <v>18</v>
      </c>
    </row>
    <row r="15" spans="1:18" ht="12.75" customHeight="1">
      <c r="A15" s="257">
        <v>1</v>
      </c>
      <c r="B15" s="230" t="s">
        <v>54</v>
      </c>
      <c r="C15" s="258">
        <v>17</v>
      </c>
      <c r="D15" s="258">
        <v>31</v>
      </c>
      <c r="E15" s="258">
        <v>0.5</v>
      </c>
      <c r="F15" s="258" t="s">
        <v>59</v>
      </c>
      <c r="G15" s="258">
        <v>56</v>
      </c>
      <c r="H15" s="258">
        <v>0.8</v>
      </c>
      <c r="I15" s="258">
        <v>1</v>
      </c>
      <c r="J15" s="258">
        <v>27</v>
      </c>
      <c r="K15" s="258">
        <v>28</v>
      </c>
      <c r="L15" s="258"/>
      <c r="M15" s="258" t="s">
        <v>298</v>
      </c>
      <c r="N15" s="258" t="s">
        <v>65</v>
      </c>
      <c r="O15" s="258">
        <v>6</v>
      </c>
      <c r="P15" s="258">
        <v>3</v>
      </c>
      <c r="Q15" s="258">
        <v>3</v>
      </c>
      <c r="R15" s="215"/>
    </row>
    <row r="16" spans="1:18" ht="12.75" customHeight="1">
      <c r="A16" s="230"/>
      <c r="B16" s="230"/>
      <c r="C16" s="258">
        <v>18</v>
      </c>
      <c r="D16" s="258">
        <v>10</v>
      </c>
      <c r="E16" s="258">
        <v>1</v>
      </c>
      <c r="F16" s="258" t="s">
        <v>72</v>
      </c>
      <c r="G16" s="258">
        <v>66</v>
      </c>
      <c r="H16" s="258">
        <v>0.6</v>
      </c>
      <c r="I16" s="258" t="s">
        <v>56</v>
      </c>
      <c r="J16" s="258">
        <v>27</v>
      </c>
      <c r="K16" s="258">
        <v>28</v>
      </c>
      <c r="L16" s="258"/>
      <c r="M16" s="258" t="s">
        <v>298</v>
      </c>
      <c r="N16" s="258" t="s">
        <v>65</v>
      </c>
      <c r="O16" s="258">
        <v>5</v>
      </c>
      <c r="P16" s="258">
        <v>5</v>
      </c>
      <c r="Q16" s="258">
        <v>3</v>
      </c>
      <c r="R16" s="215"/>
    </row>
    <row r="17" spans="1:18" ht="12.75" customHeight="1">
      <c r="A17" s="230"/>
      <c r="B17" s="186" t="s">
        <v>53</v>
      </c>
      <c r="C17" s="258"/>
      <c r="D17" s="258"/>
      <c r="E17" s="230">
        <f>SUM(E15:E16)</f>
        <v>1.5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30">
        <f>SUM(P15:P16)</f>
        <v>8</v>
      </c>
      <c r="Q17" s="230">
        <f>SUM(Q15:Q16)</f>
        <v>6</v>
      </c>
      <c r="R17" s="215"/>
    </row>
    <row r="18" spans="1:18" ht="12.75">
      <c r="A18" s="183">
        <v>2</v>
      </c>
      <c r="B18" s="183" t="s">
        <v>115</v>
      </c>
      <c r="C18" s="184">
        <v>17</v>
      </c>
      <c r="D18" s="184">
        <v>18</v>
      </c>
      <c r="E18" s="184">
        <v>2.8</v>
      </c>
      <c r="F18" s="184" t="s">
        <v>59</v>
      </c>
      <c r="G18" s="184">
        <v>49</v>
      </c>
      <c r="H18" s="184">
        <v>0.8</v>
      </c>
      <c r="I18" s="184">
        <v>1</v>
      </c>
      <c r="J18" s="184">
        <v>20</v>
      </c>
      <c r="K18" s="184">
        <v>18</v>
      </c>
      <c r="L18" s="184"/>
      <c r="M18" s="179" t="s">
        <v>61</v>
      </c>
      <c r="N18" s="184" t="s">
        <v>65</v>
      </c>
      <c r="O18" s="181">
        <f>P18/E18</f>
        <v>5</v>
      </c>
      <c r="P18" s="184">
        <v>14</v>
      </c>
      <c r="Q18" s="184">
        <v>7</v>
      </c>
      <c r="R18" s="185"/>
    </row>
    <row r="19" spans="1:18" ht="12.75">
      <c r="A19" s="185"/>
      <c r="B19" s="185"/>
      <c r="C19" s="184">
        <v>17</v>
      </c>
      <c r="D19" s="184">
        <v>28</v>
      </c>
      <c r="E19" s="184">
        <v>6</v>
      </c>
      <c r="F19" s="184" t="s">
        <v>144</v>
      </c>
      <c r="G19" s="184">
        <v>52</v>
      </c>
      <c r="H19" s="184">
        <v>0.75</v>
      </c>
      <c r="I19" s="184" t="s">
        <v>50</v>
      </c>
      <c r="J19" s="184">
        <v>24</v>
      </c>
      <c r="K19" s="184">
        <v>24</v>
      </c>
      <c r="L19" s="184"/>
      <c r="M19" s="179" t="s">
        <v>61</v>
      </c>
      <c r="N19" s="184" t="s">
        <v>65</v>
      </c>
      <c r="O19" s="181">
        <f>P19/E19</f>
        <v>5</v>
      </c>
      <c r="P19" s="184">
        <v>30</v>
      </c>
      <c r="Q19" s="184">
        <v>15</v>
      </c>
      <c r="R19" s="185"/>
    </row>
    <row r="20" spans="1:18" ht="12.75">
      <c r="A20" s="185"/>
      <c r="B20" s="185"/>
      <c r="C20" s="184">
        <v>17</v>
      </c>
      <c r="D20" s="184">
        <v>29</v>
      </c>
      <c r="E20" s="184">
        <v>3.8</v>
      </c>
      <c r="F20" s="184" t="s">
        <v>59</v>
      </c>
      <c r="G20" s="184">
        <v>60</v>
      </c>
      <c r="H20" s="184">
        <v>0.6</v>
      </c>
      <c r="I20" s="184" t="s">
        <v>56</v>
      </c>
      <c r="J20" s="184">
        <v>24</v>
      </c>
      <c r="K20" s="184">
        <v>22</v>
      </c>
      <c r="L20" s="184"/>
      <c r="M20" s="179" t="s">
        <v>61</v>
      </c>
      <c r="N20" s="184" t="s">
        <v>65</v>
      </c>
      <c r="O20" s="181">
        <f>P20/E20</f>
        <v>5</v>
      </c>
      <c r="P20" s="184">
        <v>19</v>
      </c>
      <c r="Q20" s="184">
        <v>9</v>
      </c>
      <c r="R20" s="185"/>
    </row>
    <row r="21" spans="1:18" ht="13.5">
      <c r="A21" s="185"/>
      <c r="B21" s="186" t="s">
        <v>53</v>
      </c>
      <c r="C21" s="184"/>
      <c r="D21" s="184"/>
      <c r="E21" s="187">
        <f>SUM(E18:E20)</f>
        <v>12.600000000000001</v>
      </c>
      <c r="F21" s="187"/>
      <c r="G21" s="187"/>
      <c r="H21" s="187"/>
      <c r="I21" s="187"/>
      <c r="J21" s="187"/>
      <c r="K21" s="187"/>
      <c r="L21" s="187"/>
      <c r="M21" s="188"/>
      <c r="N21" s="187"/>
      <c r="O21" s="187"/>
      <c r="P21" s="187">
        <f>SUM(P18:P20)</f>
        <v>63</v>
      </c>
      <c r="Q21" s="187">
        <f>SUM(Q18:Q20)</f>
        <v>31</v>
      </c>
      <c r="R21" s="185"/>
    </row>
    <row r="22" spans="1:18" ht="13.5">
      <c r="A22" s="224"/>
      <c r="B22" s="235" t="s">
        <v>292</v>
      </c>
      <c r="C22" s="259"/>
      <c r="D22" s="259"/>
      <c r="E22" s="225">
        <f>E17+E21</f>
        <v>14.100000000000001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25">
        <f>P17+P21</f>
        <v>71</v>
      </c>
      <c r="Q22" s="225">
        <f>Q17+Q21</f>
        <v>37</v>
      </c>
      <c r="R22" s="260"/>
    </row>
    <row r="25" spans="1:18" ht="15.75">
      <c r="A25" s="261" t="s">
        <v>299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</row>
    <row r="27" ht="12.75">
      <c r="B27" s="262" t="s">
        <v>103</v>
      </c>
    </row>
    <row r="28" ht="12.75">
      <c r="B28" s="262" t="s">
        <v>105</v>
      </c>
    </row>
  </sheetData>
  <sheetProtection selectLockedCells="1" selectUnlockedCells="1"/>
  <mergeCells count="9">
    <mergeCell ref="M2:R2"/>
    <mergeCell ref="B3:F3"/>
    <mergeCell ref="L3:R3"/>
    <mergeCell ref="C4:F4"/>
    <mergeCell ref="P5:R5"/>
    <mergeCell ref="C6:M6"/>
    <mergeCell ref="C7:M7"/>
    <mergeCell ref="A8:Q8"/>
    <mergeCell ref="A25:R25"/>
  </mergeCells>
  <printOptions/>
  <pageMargins left="0.7479166666666667" right="0.7479166666666667" top="0.65" bottom="0.30972222222222223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2" sqref="A2"/>
    </sheetView>
  </sheetViews>
  <sheetFormatPr defaultColWidth="9.00390625" defaultRowHeight="12.75"/>
  <cols>
    <col min="1" max="1" width="2.875" style="0" customWidth="1"/>
    <col min="2" max="2" width="12.625" style="0" customWidth="1"/>
    <col min="3" max="3" width="3.625" style="0" customWidth="1"/>
    <col min="4" max="4" width="4.75390625" style="0" customWidth="1"/>
    <col min="5" max="5" width="5.375" style="0" customWidth="1"/>
    <col min="6" max="6" width="11.75390625" style="0" customWidth="1"/>
    <col min="7" max="7" width="5.00390625" style="0" customWidth="1"/>
    <col min="8" max="8" width="5.875" style="0" customWidth="1"/>
    <col min="9" max="9" width="6.125" style="0" customWidth="1"/>
    <col min="10" max="10" width="6.375" style="0" customWidth="1"/>
    <col min="11" max="11" width="7.875" style="0" customWidth="1"/>
    <col min="12" max="12" width="9.25390625" style="0" customWidth="1"/>
    <col min="13" max="13" width="8.75390625" style="0" customWidth="1"/>
    <col min="14" max="14" width="6.125" style="0" customWidth="1"/>
    <col min="15" max="15" width="7.25390625" style="0" customWidth="1"/>
    <col min="16" max="16" width="11.00390625" style="0" customWidth="1"/>
  </cols>
  <sheetData>
    <row r="1" ht="15" customHeight="1"/>
    <row r="2" spans="1:16" ht="15.75" customHeight="1">
      <c r="A2" s="239" t="s">
        <v>300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ht="13.5"/>
    <row r="4" spans="1:16" ht="12.75">
      <c r="A4" s="198"/>
      <c r="B4" s="198"/>
      <c r="C4" s="199" t="s">
        <v>6</v>
      </c>
      <c r="D4" s="198" t="s">
        <v>6</v>
      </c>
      <c r="E4" s="198" t="s">
        <v>7</v>
      </c>
      <c r="F4" s="245" t="s">
        <v>8</v>
      </c>
      <c r="G4" s="246"/>
      <c r="H4" s="246"/>
      <c r="I4" s="246"/>
      <c r="J4" s="246"/>
      <c r="K4" s="247"/>
      <c r="L4" s="248" t="s">
        <v>10</v>
      </c>
      <c r="M4" s="263" t="s">
        <v>11</v>
      </c>
      <c r="N4" s="199"/>
      <c r="O4" s="200" t="s">
        <v>12</v>
      </c>
      <c r="P4" s="201"/>
    </row>
    <row r="5" spans="1:16" ht="13.5">
      <c r="A5" s="203" t="s">
        <v>14</v>
      </c>
      <c r="B5" s="203" t="s">
        <v>15</v>
      </c>
      <c r="C5" s="204" t="s">
        <v>16</v>
      </c>
      <c r="D5" s="203" t="s">
        <v>17</v>
      </c>
      <c r="E5" s="203" t="s">
        <v>18</v>
      </c>
      <c r="F5" s="249" t="s">
        <v>19</v>
      </c>
      <c r="G5" s="250"/>
      <c r="H5" s="250"/>
      <c r="I5" s="250"/>
      <c r="J5" s="250"/>
      <c r="K5" s="251"/>
      <c r="L5" s="252" t="s">
        <v>21</v>
      </c>
      <c r="M5" s="264" t="s">
        <v>22</v>
      </c>
      <c r="N5" s="211"/>
      <c r="O5" s="205" t="s">
        <v>23</v>
      </c>
      <c r="P5" s="206"/>
    </row>
    <row r="6" spans="1:16" ht="12.75">
      <c r="A6" s="203" t="s">
        <v>25</v>
      </c>
      <c r="B6" s="203"/>
      <c r="C6" s="204"/>
      <c r="D6" s="203"/>
      <c r="E6" s="203"/>
      <c r="F6" s="203" t="s">
        <v>26</v>
      </c>
      <c r="G6" s="254" t="s">
        <v>27</v>
      </c>
      <c r="H6" s="203" t="s">
        <v>28</v>
      </c>
      <c r="I6" s="254" t="s">
        <v>29</v>
      </c>
      <c r="J6" s="203" t="s">
        <v>30</v>
      </c>
      <c r="K6" s="198" t="s">
        <v>31</v>
      </c>
      <c r="L6" s="252" t="s">
        <v>33</v>
      </c>
      <c r="M6" s="203" t="s">
        <v>34</v>
      </c>
      <c r="N6" s="201" t="s">
        <v>35</v>
      </c>
      <c r="O6" s="208" t="s">
        <v>36</v>
      </c>
      <c r="P6" s="208" t="s">
        <v>37</v>
      </c>
    </row>
    <row r="7" spans="1:16" ht="13.5">
      <c r="A7" s="210"/>
      <c r="B7" s="210"/>
      <c r="C7" s="211"/>
      <c r="D7" s="210"/>
      <c r="E7" s="210"/>
      <c r="F7" s="210"/>
      <c r="G7" s="255"/>
      <c r="H7" s="210" t="s">
        <v>39</v>
      </c>
      <c r="I7" s="255" t="s">
        <v>40</v>
      </c>
      <c r="J7" s="210" t="s">
        <v>41</v>
      </c>
      <c r="K7" s="210" t="s">
        <v>41</v>
      </c>
      <c r="L7" s="256" t="s">
        <v>43</v>
      </c>
      <c r="M7" s="210"/>
      <c r="N7" s="206" t="s">
        <v>44</v>
      </c>
      <c r="O7" s="212" t="s">
        <v>45</v>
      </c>
      <c r="P7" s="212" t="s">
        <v>46</v>
      </c>
    </row>
    <row r="8" spans="1:16" ht="12.75">
      <c r="A8" s="214">
        <v>1</v>
      </c>
      <c r="B8" s="214">
        <v>2</v>
      </c>
      <c r="C8" s="214">
        <v>3</v>
      </c>
      <c r="D8" s="214">
        <v>4</v>
      </c>
      <c r="E8" s="214">
        <v>5</v>
      </c>
      <c r="F8" s="214">
        <v>6</v>
      </c>
      <c r="G8" s="214">
        <v>7</v>
      </c>
      <c r="H8" s="214">
        <v>8</v>
      </c>
      <c r="I8" s="214">
        <v>9</v>
      </c>
      <c r="J8" s="214">
        <v>10</v>
      </c>
      <c r="K8" s="214">
        <v>11</v>
      </c>
      <c r="L8" s="214">
        <v>13</v>
      </c>
      <c r="M8" s="214">
        <v>14</v>
      </c>
      <c r="N8" s="215">
        <v>15</v>
      </c>
      <c r="O8" s="215">
        <v>16</v>
      </c>
      <c r="P8" s="215">
        <v>17</v>
      </c>
    </row>
    <row r="9" spans="1:16" ht="13.5" customHeight="1">
      <c r="A9" s="187">
        <v>1</v>
      </c>
      <c r="B9" s="187" t="s">
        <v>48</v>
      </c>
      <c r="C9" s="178">
        <v>28</v>
      </c>
      <c r="D9" s="178">
        <v>3</v>
      </c>
      <c r="E9" s="178">
        <v>0.5</v>
      </c>
      <c r="F9" s="178" t="s">
        <v>59</v>
      </c>
      <c r="G9" s="178">
        <v>67</v>
      </c>
      <c r="H9" s="178">
        <v>0.85</v>
      </c>
      <c r="I9" s="178" t="s">
        <v>56</v>
      </c>
      <c r="J9" s="178">
        <v>25</v>
      </c>
      <c r="K9" s="178">
        <v>32</v>
      </c>
      <c r="L9" s="179" t="s">
        <v>61</v>
      </c>
      <c r="M9" s="180" t="s">
        <v>62</v>
      </c>
      <c r="N9" s="181">
        <f>O9/E9</f>
        <v>386</v>
      </c>
      <c r="O9" s="178">
        <v>193</v>
      </c>
      <c r="P9" s="178">
        <v>173</v>
      </c>
    </row>
    <row r="10" spans="1:16" ht="12.75" customHeight="1">
      <c r="A10" s="187"/>
      <c r="B10" s="187"/>
      <c r="C10" s="178">
        <v>34</v>
      </c>
      <c r="D10" s="178">
        <v>1</v>
      </c>
      <c r="E10" s="178">
        <v>1.7</v>
      </c>
      <c r="F10" s="178" t="s">
        <v>95</v>
      </c>
      <c r="G10" s="178">
        <v>83</v>
      </c>
      <c r="H10" s="178">
        <v>0.4</v>
      </c>
      <c r="I10" s="178" t="s">
        <v>56</v>
      </c>
      <c r="J10" s="178">
        <v>30</v>
      </c>
      <c r="K10" s="178">
        <v>36</v>
      </c>
      <c r="L10" s="179" t="s">
        <v>61</v>
      </c>
      <c r="M10" s="180" t="s">
        <v>62</v>
      </c>
      <c r="N10" s="181">
        <f>O10/E10</f>
        <v>310</v>
      </c>
      <c r="O10" s="178">
        <v>527</v>
      </c>
      <c r="P10" s="178">
        <v>527</v>
      </c>
    </row>
    <row r="11" spans="1:16" ht="12" customHeight="1">
      <c r="A11" s="187"/>
      <c r="B11" s="187"/>
      <c r="C11" s="178">
        <v>31</v>
      </c>
      <c r="D11" s="178">
        <v>3</v>
      </c>
      <c r="E11" s="178">
        <v>1.8</v>
      </c>
      <c r="F11" s="178" t="s">
        <v>49</v>
      </c>
      <c r="G11" s="178">
        <v>82</v>
      </c>
      <c r="H11" s="178">
        <v>0.6</v>
      </c>
      <c r="I11" s="178">
        <v>1</v>
      </c>
      <c r="J11" s="178">
        <v>27</v>
      </c>
      <c r="K11" s="178">
        <v>36</v>
      </c>
      <c r="L11" s="179" t="s">
        <v>61</v>
      </c>
      <c r="M11" s="180" t="s">
        <v>62</v>
      </c>
      <c r="N11" s="181">
        <f>O11/E11</f>
        <v>327.22222222222223</v>
      </c>
      <c r="O11" s="178">
        <v>589</v>
      </c>
      <c r="P11" s="178">
        <v>589</v>
      </c>
    </row>
    <row r="12" spans="1:16" ht="12" customHeight="1">
      <c r="A12" s="187"/>
      <c r="B12" s="187"/>
      <c r="C12" s="178">
        <v>43</v>
      </c>
      <c r="D12" s="178">
        <v>13</v>
      </c>
      <c r="E12" s="178">
        <v>2</v>
      </c>
      <c r="F12" s="178" t="s">
        <v>59</v>
      </c>
      <c r="G12" s="178">
        <v>62</v>
      </c>
      <c r="H12" s="178">
        <v>0.8</v>
      </c>
      <c r="I12" s="178" t="s">
        <v>56</v>
      </c>
      <c r="J12" s="178">
        <v>26</v>
      </c>
      <c r="K12" s="178">
        <v>36</v>
      </c>
      <c r="L12" s="179" t="s">
        <v>61</v>
      </c>
      <c r="M12" s="180" t="s">
        <v>62</v>
      </c>
      <c r="N12" s="181">
        <v>221</v>
      </c>
      <c r="O12" s="178">
        <v>442</v>
      </c>
      <c r="P12" s="178">
        <v>391</v>
      </c>
    </row>
    <row r="13" spans="1:16" ht="12" customHeight="1">
      <c r="A13" s="187"/>
      <c r="B13" s="187"/>
      <c r="C13" s="178">
        <v>44</v>
      </c>
      <c r="D13" s="178">
        <v>1</v>
      </c>
      <c r="E13" s="178">
        <v>3.5</v>
      </c>
      <c r="F13" s="178" t="s">
        <v>59</v>
      </c>
      <c r="G13" s="178">
        <v>76</v>
      </c>
      <c r="H13" s="178">
        <v>0.75</v>
      </c>
      <c r="I13" s="178" t="s">
        <v>50</v>
      </c>
      <c r="J13" s="178">
        <v>30</v>
      </c>
      <c r="K13" s="178">
        <v>36</v>
      </c>
      <c r="L13" s="179" t="s">
        <v>61</v>
      </c>
      <c r="M13" s="180" t="s">
        <v>62</v>
      </c>
      <c r="N13" s="181">
        <v>343</v>
      </c>
      <c r="O13" s="178">
        <v>1201</v>
      </c>
      <c r="P13" s="178">
        <v>1152</v>
      </c>
    </row>
    <row r="14" spans="1:16" ht="12.75" customHeight="1">
      <c r="A14" s="187"/>
      <c r="B14" s="187"/>
      <c r="C14" s="178">
        <v>44</v>
      </c>
      <c r="D14" s="178">
        <v>2</v>
      </c>
      <c r="E14" s="178">
        <v>1.5</v>
      </c>
      <c r="F14" s="178" t="s">
        <v>59</v>
      </c>
      <c r="G14" s="178">
        <v>71</v>
      </c>
      <c r="H14" s="178">
        <v>0.8</v>
      </c>
      <c r="I14" s="178" t="s">
        <v>50</v>
      </c>
      <c r="J14" s="178">
        <v>29</v>
      </c>
      <c r="K14" s="178">
        <v>36</v>
      </c>
      <c r="L14" s="179" t="s">
        <v>61</v>
      </c>
      <c r="M14" s="180" t="s">
        <v>62</v>
      </c>
      <c r="N14" s="181">
        <f>O14/E14</f>
        <v>334.6666666666667</v>
      </c>
      <c r="O14" s="178">
        <v>502</v>
      </c>
      <c r="P14" s="178">
        <v>460</v>
      </c>
    </row>
    <row r="15" spans="1:16" ht="12.75" customHeight="1">
      <c r="A15" s="187"/>
      <c r="B15" s="219" t="s">
        <v>53</v>
      </c>
      <c r="C15" s="187"/>
      <c r="D15" s="187"/>
      <c r="E15" s="220">
        <f>SUM(E9:E14)</f>
        <v>11</v>
      </c>
      <c r="F15" s="184"/>
      <c r="G15" s="184"/>
      <c r="H15" s="184"/>
      <c r="I15" s="184"/>
      <c r="J15" s="184"/>
      <c r="K15" s="184"/>
      <c r="L15" s="179"/>
      <c r="M15" s="184"/>
      <c r="N15" s="265"/>
      <c r="O15" s="187">
        <f>SUM(P9:P14)</f>
        <v>3292</v>
      </c>
      <c r="P15" s="187">
        <f>SUM(P9:P14)</f>
        <v>3292</v>
      </c>
    </row>
    <row r="16" spans="1:16" ht="13.5" customHeight="1">
      <c r="A16" s="187">
        <v>2</v>
      </c>
      <c r="B16" s="187" t="s">
        <v>73</v>
      </c>
      <c r="C16" s="184">
        <v>16</v>
      </c>
      <c r="D16" s="184">
        <v>10</v>
      </c>
      <c r="E16" s="178">
        <v>1.3</v>
      </c>
      <c r="F16" s="178" t="s">
        <v>59</v>
      </c>
      <c r="G16" s="178">
        <v>76</v>
      </c>
      <c r="H16" s="178">
        <v>0.5</v>
      </c>
      <c r="I16" s="178" t="s">
        <v>56</v>
      </c>
      <c r="J16" s="178">
        <v>28</v>
      </c>
      <c r="K16" s="178">
        <v>32</v>
      </c>
      <c r="L16" s="179" t="s">
        <v>61</v>
      </c>
      <c r="M16" s="180" t="s">
        <v>62</v>
      </c>
      <c r="N16" s="181">
        <f>O16/E16</f>
        <v>521.5384615384615</v>
      </c>
      <c r="O16" s="178">
        <v>678</v>
      </c>
      <c r="P16" s="178">
        <v>588</v>
      </c>
    </row>
    <row r="17" spans="1:16" ht="13.5" customHeight="1">
      <c r="A17" s="187"/>
      <c r="B17" s="187"/>
      <c r="C17" s="184">
        <v>9</v>
      </c>
      <c r="D17" s="184">
        <v>20</v>
      </c>
      <c r="E17" s="178">
        <v>2.4</v>
      </c>
      <c r="F17" s="178" t="s">
        <v>59</v>
      </c>
      <c r="G17" s="178">
        <v>84</v>
      </c>
      <c r="H17" s="178">
        <v>0.65</v>
      </c>
      <c r="I17" s="178" t="s">
        <v>56</v>
      </c>
      <c r="J17" s="178">
        <v>29</v>
      </c>
      <c r="K17" s="178">
        <v>32</v>
      </c>
      <c r="L17" s="179" t="s">
        <v>236</v>
      </c>
      <c r="M17" s="180" t="s">
        <v>62</v>
      </c>
      <c r="N17" s="181">
        <v>90</v>
      </c>
      <c r="O17" s="178">
        <v>215</v>
      </c>
      <c r="P17" s="178">
        <v>182</v>
      </c>
    </row>
    <row r="18" spans="1:16" ht="12.75" customHeight="1">
      <c r="A18" s="187"/>
      <c r="B18" s="187"/>
      <c r="C18" s="184">
        <v>8</v>
      </c>
      <c r="D18" s="184">
        <v>10</v>
      </c>
      <c r="E18" s="178">
        <v>2.1</v>
      </c>
      <c r="F18" s="178" t="s">
        <v>59</v>
      </c>
      <c r="G18" s="178">
        <v>76</v>
      </c>
      <c r="H18" s="178">
        <v>0.7</v>
      </c>
      <c r="I18" s="178" t="s">
        <v>50</v>
      </c>
      <c r="J18" s="178">
        <v>30</v>
      </c>
      <c r="K18" s="178">
        <v>28</v>
      </c>
      <c r="L18" s="179" t="s">
        <v>236</v>
      </c>
      <c r="M18" s="180" t="s">
        <v>62</v>
      </c>
      <c r="N18" s="181">
        <f>O18/E18</f>
        <v>300.95238095238096</v>
      </c>
      <c r="O18" s="178">
        <v>632</v>
      </c>
      <c r="P18" s="178">
        <v>491</v>
      </c>
    </row>
    <row r="19" spans="1:16" ht="12.75" customHeight="1">
      <c r="A19" s="187"/>
      <c r="B19" s="186" t="s">
        <v>53</v>
      </c>
      <c r="C19" s="187"/>
      <c r="D19" s="187"/>
      <c r="E19" s="187">
        <f>SUM(E16:E18)</f>
        <v>5.8</v>
      </c>
      <c r="F19" s="187"/>
      <c r="G19" s="187"/>
      <c r="H19" s="187"/>
      <c r="I19" s="187"/>
      <c r="J19" s="187"/>
      <c r="K19" s="187"/>
      <c r="L19" s="188"/>
      <c r="M19" s="188"/>
      <c r="N19" s="187"/>
      <c r="O19" s="187">
        <f>SUM(O16:O18)</f>
        <v>1525</v>
      </c>
      <c r="P19" s="187">
        <f>SUM(P16:P18)</f>
        <v>1261</v>
      </c>
    </row>
    <row r="20" spans="1:16" ht="12.75" customHeight="1">
      <c r="A20" s="187">
        <v>3</v>
      </c>
      <c r="B20" s="233" t="s">
        <v>54</v>
      </c>
      <c r="C20" s="178">
        <v>24</v>
      </c>
      <c r="D20" s="178">
        <v>6</v>
      </c>
      <c r="E20" s="178">
        <v>2.2</v>
      </c>
      <c r="F20" s="178" t="s">
        <v>59</v>
      </c>
      <c r="G20" s="178">
        <v>71</v>
      </c>
      <c r="H20" s="178">
        <v>0.5</v>
      </c>
      <c r="I20" s="178" t="s">
        <v>56</v>
      </c>
      <c r="J20" s="178">
        <v>26</v>
      </c>
      <c r="K20" s="178">
        <v>28</v>
      </c>
      <c r="L20" s="179" t="s">
        <v>301</v>
      </c>
      <c r="M20" s="179" t="s">
        <v>62</v>
      </c>
      <c r="N20" s="178">
        <v>386</v>
      </c>
      <c r="O20" s="178">
        <v>850</v>
      </c>
      <c r="P20" s="178">
        <v>805</v>
      </c>
    </row>
    <row r="21" spans="1:16" ht="12.75" customHeight="1">
      <c r="A21" s="187"/>
      <c r="B21" s="266"/>
      <c r="C21" s="178"/>
      <c r="D21" s="178"/>
      <c r="E21" s="187">
        <f>SUM(E20)</f>
        <v>2.2</v>
      </c>
      <c r="F21" s="187"/>
      <c r="G21" s="187"/>
      <c r="H21" s="187"/>
      <c r="I21" s="187"/>
      <c r="J21" s="187"/>
      <c r="K21" s="187"/>
      <c r="L21" s="188"/>
      <c r="M21" s="188"/>
      <c r="N21" s="187"/>
      <c r="O21" s="187">
        <f>SUM(O20)</f>
        <v>850</v>
      </c>
      <c r="P21" s="187">
        <f>SUM(P20)</f>
        <v>805</v>
      </c>
    </row>
    <row r="22" spans="1:16" ht="16.5" customHeight="1">
      <c r="A22" s="267"/>
      <c r="B22" s="268" t="s">
        <v>292</v>
      </c>
      <c r="C22" s="269"/>
      <c r="D22" s="269"/>
      <c r="E22" s="270">
        <f>E19+E15+E21</f>
        <v>19</v>
      </c>
      <c r="F22" s="270"/>
      <c r="G22" s="270"/>
      <c r="H22" s="270"/>
      <c r="I22" s="270"/>
      <c r="J22" s="270"/>
      <c r="K22" s="270"/>
      <c r="L22" s="270"/>
      <c r="M22" s="270"/>
      <c r="N22" s="270"/>
      <c r="O22" s="271">
        <f>O19+O15+O21</f>
        <v>5667</v>
      </c>
      <c r="P22" s="271">
        <f>P19+P15+P21</f>
        <v>5358</v>
      </c>
    </row>
    <row r="23" ht="11.25" customHeight="1"/>
    <row r="26" spans="1:16" ht="15.75">
      <c r="A26" s="239" t="s">
        <v>302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</row>
    <row r="28" ht="12.75">
      <c r="B28" s="262" t="s">
        <v>103</v>
      </c>
    </row>
    <row r="29" ht="12.75">
      <c r="B29" s="262" t="s">
        <v>105</v>
      </c>
    </row>
  </sheetData>
  <sheetProtection selectLockedCells="1" selectUnlockedCells="1"/>
  <mergeCells count="2">
    <mergeCell ref="A2:P2"/>
    <mergeCell ref="A26:P26"/>
  </mergeCells>
  <printOptions/>
  <pageMargins left="0.5201388888888889" right="0.2902777777777778" top="1.1402777777777777" bottom="0.2798611111111111" header="0.5118055555555555" footer="0.5118055555555555"/>
  <pageSetup horizontalDpi="300" verticalDpi="300" orientation="portrait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A1">
      <selection activeCell="B44" sqref="B44"/>
    </sheetView>
  </sheetViews>
  <sheetFormatPr defaultColWidth="9.00390625" defaultRowHeight="12.75"/>
  <cols>
    <col min="1" max="1" width="2.875" style="0" customWidth="1"/>
    <col min="2" max="2" width="11.875" style="0" customWidth="1"/>
    <col min="3" max="3" width="4.00390625" style="0" customWidth="1"/>
    <col min="4" max="4" width="4.75390625" style="0" customWidth="1"/>
    <col min="5" max="5" width="5.75390625" style="0" customWidth="1"/>
    <col min="6" max="6" width="11.00390625" style="0" customWidth="1"/>
    <col min="7" max="7" width="4.625" style="0" customWidth="1"/>
    <col min="8" max="8" width="5.875" style="0" customWidth="1"/>
    <col min="9" max="9" width="5.125" style="0" customWidth="1"/>
    <col min="10" max="10" width="5.875" style="0" customWidth="1"/>
    <col min="11" max="11" width="6.875" style="0" customWidth="1"/>
    <col min="12" max="12" width="7.625" style="0" customWidth="1"/>
    <col min="13" max="13" width="9.25390625" style="0" customWidth="1"/>
    <col min="14" max="14" width="8.75390625" style="0" customWidth="1"/>
    <col min="15" max="15" width="6.125" style="0" customWidth="1"/>
    <col min="16" max="16" width="6.875" style="0" customWidth="1"/>
    <col min="17" max="17" width="8.125" style="0" customWidth="1"/>
    <col min="18" max="18" width="16.125" style="0" customWidth="1"/>
  </cols>
  <sheetData>
    <row r="2" spans="2:18" ht="15.75">
      <c r="B2" s="196"/>
      <c r="C2" s="196"/>
      <c r="D2" s="196"/>
      <c r="E2" s="196"/>
      <c r="M2" s="239" t="s">
        <v>0</v>
      </c>
      <c r="N2" s="239"/>
      <c r="O2" s="239"/>
      <c r="P2" s="239"/>
      <c r="Q2" s="239"/>
      <c r="R2" s="239"/>
    </row>
    <row r="3" spans="2:18" ht="15">
      <c r="B3" s="240"/>
      <c r="C3" s="240"/>
      <c r="D3" s="240"/>
      <c r="E3" s="240"/>
      <c r="F3" s="240"/>
      <c r="L3" s="241" t="s">
        <v>1</v>
      </c>
      <c r="M3" s="241"/>
      <c r="N3" s="241"/>
      <c r="O3" s="241"/>
      <c r="P3" s="241"/>
      <c r="Q3" s="241"/>
      <c r="R3" s="241"/>
    </row>
    <row r="4" spans="3:18" ht="15">
      <c r="C4" s="240"/>
      <c r="D4" s="240"/>
      <c r="E4" s="240"/>
      <c r="F4" s="240"/>
      <c r="L4" s="242"/>
      <c r="M4" s="243" t="s">
        <v>294</v>
      </c>
      <c r="N4" s="243"/>
      <c r="O4" s="243"/>
      <c r="P4" s="242"/>
      <c r="Q4" s="242"/>
      <c r="R4" s="242"/>
    </row>
    <row r="5" spans="12:18" ht="15" customHeight="1">
      <c r="L5" s="242"/>
      <c r="M5" s="243"/>
      <c r="N5" s="243"/>
      <c r="O5" s="243"/>
      <c r="P5" s="240" t="s">
        <v>3</v>
      </c>
      <c r="Q5" s="240"/>
      <c r="R5" s="240"/>
    </row>
    <row r="6" spans="1:18" ht="53.25" customHeight="1">
      <c r="A6" s="196"/>
      <c r="B6" s="196"/>
      <c r="C6" s="239" t="s">
        <v>295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4"/>
      <c r="O6" s="196"/>
      <c r="P6" s="244"/>
      <c r="Q6" s="244"/>
      <c r="R6" s="244"/>
    </row>
    <row r="7" spans="1:17" ht="15.75">
      <c r="A7" s="196"/>
      <c r="B7" s="196"/>
      <c r="C7" s="239" t="s">
        <v>296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4"/>
      <c r="O7" s="196"/>
      <c r="P7" s="196"/>
      <c r="Q7" s="196" t="s">
        <v>120</v>
      </c>
    </row>
    <row r="8" spans="1:17" ht="15.75">
      <c r="A8" s="239" t="s">
        <v>297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</row>
    <row r="9" ht="13.5"/>
    <row r="10" spans="1:18" ht="12.75">
      <c r="A10" s="198"/>
      <c r="B10" s="198"/>
      <c r="C10" s="199" t="s">
        <v>6</v>
      </c>
      <c r="D10" s="198" t="s">
        <v>6</v>
      </c>
      <c r="E10" s="198" t="s">
        <v>7</v>
      </c>
      <c r="F10" s="245" t="s">
        <v>8</v>
      </c>
      <c r="G10" s="246"/>
      <c r="H10" s="246"/>
      <c r="I10" s="246"/>
      <c r="J10" s="246"/>
      <c r="K10" s="247"/>
      <c r="L10" s="248" t="s">
        <v>9</v>
      </c>
      <c r="M10" s="248" t="s">
        <v>10</v>
      </c>
      <c r="N10" s="208" t="s">
        <v>11</v>
      </c>
      <c r="O10" s="199"/>
      <c r="P10" s="200" t="s">
        <v>12</v>
      </c>
      <c r="Q10" s="201"/>
      <c r="R10" s="208" t="s">
        <v>13</v>
      </c>
    </row>
    <row r="11" spans="1:18" ht="13.5">
      <c r="A11" s="203" t="s">
        <v>14</v>
      </c>
      <c r="B11" s="203" t="s">
        <v>15</v>
      </c>
      <c r="C11" s="204" t="s">
        <v>16</v>
      </c>
      <c r="D11" s="203" t="s">
        <v>17</v>
      </c>
      <c r="E11" s="203" t="s">
        <v>18</v>
      </c>
      <c r="F11" s="249" t="s">
        <v>19</v>
      </c>
      <c r="G11" s="250"/>
      <c r="H11" s="250"/>
      <c r="I11" s="250"/>
      <c r="J11" s="250"/>
      <c r="K11" s="251"/>
      <c r="L11" s="252" t="s">
        <v>20</v>
      </c>
      <c r="M11" s="252" t="s">
        <v>21</v>
      </c>
      <c r="N11" s="253" t="s">
        <v>22</v>
      </c>
      <c r="O11" s="211"/>
      <c r="P11" s="205" t="s">
        <v>23</v>
      </c>
      <c r="Q11" s="206"/>
      <c r="R11" s="253" t="s">
        <v>24</v>
      </c>
    </row>
    <row r="12" spans="1:18" ht="12.75">
      <c r="A12" s="203" t="s">
        <v>25</v>
      </c>
      <c r="B12" s="203"/>
      <c r="C12" s="204"/>
      <c r="D12" s="203"/>
      <c r="E12" s="203"/>
      <c r="F12" s="203" t="s">
        <v>26</v>
      </c>
      <c r="G12" s="254" t="s">
        <v>27</v>
      </c>
      <c r="H12" s="203" t="s">
        <v>28</v>
      </c>
      <c r="I12" s="254" t="s">
        <v>29</v>
      </c>
      <c r="J12" s="203" t="s">
        <v>30</v>
      </c>
      <c r="K12" s="198" t="s">
        <v>31</v>
      </c>
      <c r="L12" s="252" t="s">
        <v>32</v>
      </c>
      <c r="M12" s="252" t="s">
        <v>33</v>
      </c>
      <c r="N12" s="203" t="s">
        <v>34</v>
      </c>
      <c r="O12" s="201" t="s">
        <v>35</v>
      </c>
      <c r="P12" s="208" t="s">
        <v>36</v>
      </c>
      <c r="Q12" s="208" t="s">
        <v>37</v>
      </c>
      <c r="R12" s="253" t="s">
        <v>38</v>
      </c>
    </row>
    <row r="13" spans="1:18" ht="13.5">
      <c r="A13" s="210"/>
      <c r="B13" s="210"/>
      <c r="C13" s="211"/>
      <c r="D13" s="210"/>
      <c r="E13" s="210"/>
      <c r="F13" s="210"/>
      <c r="G13" s="255"/>
      <c r="H13" s="210" t="s">
        <v>39</v>
      </c>
      <c r="I13" s="255" t="s">
        <v>40</v>
      </c>
      <c r="J13" s="210" t="s">
        <v>41</v>
      </c>
      <c r="K13" s="210" t="s">
        <v>41</v>
      </c>
      <c r="L13" s="256" t="s">
        <v>42</v>
      </c>
      <c r="M13" s="256" t="s">
        <v>43</v>
      </c>
      <c r="N13" s="210"/>
      <c r="O13" s="206" t="s">
        <v>44</v>
      </c>
      <c r="P13" s="212" t="s">
        <v>45</v>
      </c>
      <c r="Q13" s="212" t="s">
        <v>46</v>
      </c>
      <c r="R13" s="212" t="s">
        <v>47</v>
      </c>
    </row>
    <row r="14" spans="1:18" ht="12.75" customHeight="1">
      <c r="A14" s="214">
        <v>1</v>
      </c>
      <c r="B14" s="214">
        <v>2</v>
      </c>
      <c r="C14" s="214">
        <v>3</v>
      </c>
      <c r="D14" s="214">
        <v>4</v>
      </c>
      <c r="E14" s="214">
        <v>5</v>
      </c>
      <c r="F14" s="214">
        <v>6</v>
      </c>
      <c r="G14" s="214">
        <v>7</v>
      </c>
      <c r="H14" s="214">
        <v>8</v>
      </c>
      <c r="I14" s="214">
        <v>9</v>
      </c>
      <c r="J14" s="214">
        <v>10</v>
      </c>
      <c r="K14" s="214">
        <v>11</v>
      </c>
      <c r="L14" s="214">
        <v>12</v>
      </c>
      <c r="M14" s="214">
        <v>13</v>
      </c>
      <c r="N14" s="214">
        <v>14</v>
      </c>
      <c r="O14" s="215">
        <v>15</v>
      </c>
      <c r="P14" s="215">
        <v>16</v>
      </c>
      <c r="Q14" s="215">
        <v>17</v>
      </c>
      <c r="R14" s="215">
        <v>18</v>
      </c>
    </row>
    <row r="15" spans="1:18" ht="12.75" customHeight="1">
      <c r="A15" s="230">
        <v>1</v>
      </c>
      <c r="B15" s="230" t="s">
        <v>54</v>
      </c>
      <c r="C15" s="258">
        <v>17</v>
      </c>
      <c r="D15" s="258">
        <v>31</v>
      </c>
      <c r="E15" s="258">
        <v>0.5</v>
      </c>
      <c r="F15" s="258" t="s">
        <v>59</v>
      </c>
      <c r="G15" s="258">
        <v>56</v>
      </c>
      <c r="H15" s="258">
        <v>0.8</v>
      </c>
      <c r="I15" s="258">
        <v>1</v>
      </c>
      <c r="J15" s="258">
        <v>27</v>
      </c>
      <c r="K15" s="258">
        <v>28</v>
      </c>
      <c r="L15" s="258"/>
      <c r="M15" s="258" t="s">
        <v>298</v>
      </c>
      <c r="N15" s="258" t="s">
        <v>65</v>
      </c>
      <c r="O15" s="258">
        <v>6</v>
      </c>
      <c r="P15" s="258">
        <v>3</v>
      </c>
      <c r="Q15" s="258">
        <v>3</v>
      </c>
      <c r="R15" s="215"/>
    </row>
    <row r="16" spans="1:18" ht="12.75" customHeight="1">
      <c r="A16" s="230"/>
      <c r="B16" s="230"/>
      <c r="C16" s="258">
        <v>18</v>
      </c>
      <c r="D16" s="258">
        <v>10</v>
      </c>
      <c r="E16" s="258">
        <v>1</v>
      </c>
      <c r="F16" s="258" t="s">
        <v>72</v>
      </c>
      <c r="G16" s="258">
        <v>66</v>
      </c>
      <c r="H16" s="258">
        <v>0.6</v>
      </c>
      <c r="I16" s="258" t="s">
        <v>56</v>
      </c>
      <c r="J16" s="258">
        <v>27</v>
      </c>
      <c r="K16" s="258">
        <v>28</v>
      </c>
      <c r="L16" s="258"/>
      <c r="M16" s="258" t="s">
        <v>298</v>
      </c>
      <c r="N16" s="258" t="s">
        <v>65</v>
      </c>
      <c r="O16" s="258">
        <v>5</v>
      </c>
      <c r="P16" s="258">
        <v>5</v>
      </c>
      <c r="Q16" s="258">
        <v>3</v>
      </c>
      <c r="R16" s="215"/>
    </row>
    <row r="17" spans="1:18" ht="12.75" customHeight="1">
      <c r="A17" s="230"/>
      <c r="B17" s="186" t="s">
        <v>53</v>
      </c>
      <c r="C17" s="258"/>
      <c r="D17" s="258"/>
      <c r="E17" s="230">
        <f>SUM(E15:E16)</f>
        <v>1.5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30">
        <f>SUM(P15:P16)</f>
        <v>8</v>
      </c>
      <c r="Q17" s="230">
        <f>SUM(Q15:Q16)</f>
        <v>6</v>
      </c>
      <c r="R17" s="215"/>
    </row>
    <row r="18" spans="1:18" ht="12.75">
      <c r="A18" s="183">
        <v>1</v>
      </c>
      <c r="B18" s="183" t="s">
        <v>115</v>
      </c>
      <c r="C18" s="184">
        <v>17</v>
      </c>
      <c r="D18" s="184">
        <v>18</v>
      </c>
      <c r="E18" s="184">
        <v>2.8</v>
      </c>
      <c r="F18" s="184" t="s">
        <v>59</v>
      </c>
      <c r="G18" s="184">
        <v>49</v>
      </c>
      <c r="H18" s="184">
        <v>0.8</v>
      </c>
      <c r="I18" s="184">
        <v>1</v>
      </c>
      <c r="J18" s="184">
        <v>20</v>
      </c>
      <c r="K18" s="184">
        <v>18</v>
      </c>
      <c r="L18" s="184"/>
      <c r="M18" s="179" t="s">
        <v>61</v>
      </c>
      <c r="N18" s="184" t="s">
        <v>65</v>
      </c>
      <c r="O18" s="181">
        <f>P18/E18</f>
        <v>5</v>
      </c>
      <c r="P18" s="184">
        <v>14</v>
      </c>
      <c r="Q18" s="184">
        <v>7</v>
      </c>
      <c r="R18" s="185"/>
    </row>
    <row r="19" spans="1:18" ht="12.75">
      <c r="A19" s="185"/>
      <c r="B19" s="185"/>
      <c r="C19" s="184">
        <v>17</v>
      </c>
      <c r="D19" s="184">
        <v>28</v>
      </c>
      <c r="E19" s="184">
        <v>6</v>
      </c>
      <c r="F19" s="184" t="s">
        <v>144</v>
      </c>
      <c r="G19" s="184">
        <v>52</v>
      </c>
      <c r="H19" s="184">
        <v>0.75</v>
      </c>
      <c r="I19" s="184" t="s">
        <v>50</v>
      </c>
      <c r="J19" s="184">
        <v>24</v>
      </c>
      <c r="K19" s="184">
        <v>24</v>
      </c>
      <c r="L19" s="184"/>
      <c r="M19" s="179" t="s">
        <v>61</v>
      </c>
      <c r="N19" s="184" t="s">
        <v>65</v>
      </c>
      <c r="O19" s="181">
        <f>P19/E19</f>
        <v>5</v>
      </c>
      <c r="P19" s="184">
        <v>30</v>
      </c>
      <c r="Q19" s="184">
        <v>15</v>
      </c>
      <c r="R19" s="185"/>
    </row>
    <row r="20" spans="1:18" ht="12.75">
      <c r="A20" s="185"/>
      <c r="B20" s="185"/>
      <c r="C20" s="184">
        <v>17</v>
      </c>
      <c r="D20" s="184">
        <v>29</v>
      </c>
      <c r="E20" s="184">
        <v>3.8</v>
      </c>
      <c r="F20" s="184" t="s">
        <v>59</v>
      </c>
      <c r="G20" s="184">
        <v>60</v>
      </c>
      <c r="H20" s="184">
        <v>0.6</v>
      </c>
      <c r="I20" s="184" t="s">
        <v>56</v>
      </c>
      <c r="J20" s="184">
        <v>24</v>
      </c>
      <c r="K20" s="184">
        <v>22</v>
      </c>
      <c r="L20" s="184"/>
      <c r="M20" s="179" t="s">
        <v>61</v>
      </c>
      <c r="N20" s="184" t="s">
        <v>65</v>
      </c>
      <c r="O20" s="181">
        <f>P20/E20</f>
        <v>5</v>
      </c>
      <c r="P20" s="184">
        <v>19</v>
      </c>
      <c r="Q20" s="184">
        <v>9</v>
      </c>
      <c r="R20" s="185"/>
    </row>
    <row r="21" spans="1:18" ht="12.75">
      <c r="A21" s="185"/>
      <c r="B21" s="186" t="s">
        <v>53</v>
      </c>
      <c r="C21" s="184"/>
      <c r="D21" s="184"/>
      <c r="E21" s="187">
        <f>SUM(E18:E20)</f>
        <v>12.600000000000001</v>
      </c>
      <c r="F21" s="187"/>
      <c r="G21" s="187"/>
      <c r="H21" s="187"/>
      <c r="I21" s="187"/>
      <c r="J21" s="187"/>
      <c r="K21" s="187"/>
      <c r="L21" s="187"/>
      <c r="M21" s="188"/>
      <c r="N21" s="187"/>
      <c r="O21" s="187"/>
      <c r="P21" s="187">
        <f>SUM(P18:P20)</f>
        <v>63</v>
      </c>
      <c r="Q21" s="187">
        <f>SUM(Q18:Q20)</f>
        <v>31</v>
      </c>
      <c r="R21" s="185"/>
    </row>
    <row r="22" spans="1:18" ht="12.75">
      <c r="A22" s="183">
        <v>2</v>
      </c>
      <c r="B22" s="183" t="s">
        <v>63</v>
      </c>
      <c r="C22" s="184">
        <v>15</v>
      </c>
      <c r="D22" s="184">
        <v>21</v>
      </c>
      <c r="E22" s="184">
        <v>2</v>
      </c>
      <c r="F22" s="184" t="s">
        <v>84</v>
      </c>
      <c r="G22" s="184">
        <v>76</v>
      </c>
      <c r="H22" s="184">
        <v>0.6</v>
      </c>
      <c r="I22" s="184" t="s">
        <v>56</v>
      </c>
      <c r="J22" s="184">
        <v>28</v>
      </c>
      <c r="K22" s="184">
        <v>36</v>
      </c>
      <c r="L22" s="184"/>
      <c r="M22" s="179" t="s">
        <v>61</v>
      </c>
      <c r="N22" s="184" t="s">
        <v>65</v>
      </c>
      <c r="O22" s="181">
        <f>P22/E22</f>
        <v>10</v>
      </c>
      <c r="P22" s="184">
        <v>20</v>
      </c>
      <c r="Q22" s="184">
        <v>20</v>
      </c>
      <c r="R22" s="185"/>
    </row>
    <row r="23" spans="1:18" ht="12.75">
      <c r="A23" s="185"/>
      <c r="B23" s="185"/>
      <c r="C23" s="184">
        <v>21</v>
      </c>
      <c r="D23" s="184">
        <v>7</v>
      </c>
      <c r="E23" s="184">
        <v>3</v>
      </c>
      <c r="F23" s="184" t="s">
        <v>177</v>
      </c>
      <c r="G23" s="184">
        <v>55</v>
      </c>
      <c r="H23" s="184">
        <v>0.65</v>
      </c>
      <c r="I23" s="184" t="s">
        <v>56</v>
      </c>
      <c r="J23" s="184">
        <v>24</v>
      </c>
      <c r="K23" s="184">
        <v>28</v>
      </c>
      <c r="L23" s="184"/>
      <c r="M23" s="179" t="s">
        <v>269</v>
      </c>
      <c r="N23" s="184" t="s">
        <v>65</v>
      </c>
      <c r="O23" s="181">
        <f>P23/E23</f>
        <v>5</v>
      </c>
      <c r="P23" s="184">
        <v>15</v>
      </c>
      <c r="Q23" s="184">
        <v>15</v>
      </c>
      <c r="R23" s="185"/>
    </row>
    <row r="24" spans="1:18" ht="12.75">
      <c r="A24" s="185"/>
      <c r="B24" s="185"/>
      <c r="C24" s="184">
        <v>21</v>
      </c>
      <c r="D24" s="184">
        <v>15</v>
      </c>
      <c r="E24" s="184">
        <v>1.5</v>
      </c>
      <c r="F24" s="184" t="s">
        <v>59</v>
      </c>
      <c r="G24" s="184">
        <v>57</v>
      </c>
      <c r="H24" s="184">
        <v>0.6</v>
      </c>
      <c r="I24" s="184" t="s">
        <v>56</v>
      </c>
      <c r="J24" s="184">
        <v>23</v>
      </c>
      <c r="K24" s="184">
        <v>26</v>
      </c>
      <c r="L24" s="184"/>
      <c r="M24" s="179" t="s">
        <v>269</v>
      </c>
      <c r="N24" s="184" t="s">
        <v>65</v>
      </c>
      <c r="O24" s="181">
        <f>P24/E24</f>
        <v>5.333333333333333</v>
      </c>
      <c r="P24" s="184">
        <v>8</v>
      </c>
      <c r="Q24" s="184">
        <v>8</v>
      </c>
      <c r="R24" s="185"/>
    </row>
    <row r="25" spans="1:18" ht="12.75">
      <c r="A25" s="185"/>
      <c r="B25" s="186" t="s">
        <v>53</v>
      </c>
      <c r="C25" s="184"/>
      <c r="D25" s="184"/>
      <c r="E25" s="187">
        <f>SUM(E22:E24)</f>
        <v>6.5</v>
      </c>
      <c r="F25" s="187"/>
      <c r="G25" s="187"/>
      <c r="H25" s="187"/>
      <c r="I25" s="187"/>
      <c r="J25" s="187"/>
      <c r="K25" s="187"/>
      <c r="L25" s="187"/>
      <c r="M25" s="188"/>
      <c r="N25" s="187"/>
      <c r="O25" s="187"/>
      <c r="P25" s="187">
        <f>SUM(P22:P24)</f>
        <v>43</v>
      </c>
      <c r="Q25" s="187">
        <f>SUM(Q22:Q24)</f>
        <v>43</v>
      </c>
      <c r="R25" s="185"/>
    </row>
    <row r="26" spans="1:18" ht="12.75">
      <c r="A26" s="183">
        <v>3</v>
      </c>
      <c r="B26" s="183" t="s">
        <v>48</v>
      </c>
      <c r="C26" s="184">
        <v>1</v>
      </c>
      <c r="D26" s="184">
        <v>27</v>
      </c>
      <c r="E26" s="184">
        <v>1</v>
      </c>
      <c r="F26" s="184" t="s">
        <v>72</v>
      </c>
      <c r="G26" s="184">
        <v>49</v>
      </c>
      <c r="H26" s="184">
        <v>0.8</v>
      </c>
      <c r="I26" s="184" t="s">
        <v>56</v>
      </c>
      <c r="J26" s="184">
        <v>22</v>
      </c>
      <c r="K26" s="184">
        <v>22</v>
      </c>
      <c r="L26" s="184"/>
      <c r="M26" s="179" t="s">
        <v>61</v>
      </c>
      <c r="N26" s="184" t="s">
        <v>65</v>
      </c>
      <c r="O26" s="181">
        <f>P26/E26</f>
        <v>5</v>
      </c>
      <c r="P26" s="184">
        <v>5</v>
      </c>
      <c r="Q26" s="184">
        <v>5</v>
      </c>
      <c r="R26" s="185"/>
    </row>
    <row r="27" spans="1:18" ht="12.75">
      <c r="A27" s="185"/>
      <c r="B27" s="185"/>
      <c r="C27" s="184">
        <v>2</v>
      </c>
      <c r="D27" s="184">
        <v>18</v>
      </c>
      <c r="E27" s="184">
        <v>1</v>
      </c>
      <c r="F27" s="184" t="s">
        <v>59</v>
      </c>
      <c r="G27" s="184">
        <v>66</v>
      </c>
      <c r="H27" s="184">
        <v>0.7</v>
      </c>
      <c r="I27" s="184" t="s">
        <v>56</v>
      </c>
      <c r="J27" s="184">
        <v>26</v>
      </c>
      <c r="K27" s="184">
        <v>28</v>
      </c>
      <c r="L27" s="184"/>
      <c r="M27" s="179" t="s">
        <v>61</v>
      </c>
      <c r="N27" s="184" t="s">
        <v>65</v>
      </c>
      <c r="O27" s="181">
        <f>P27/E27</f>
        <v>5</v>
      </c>
      <c r="P27" s="184">
        <v>5</v>
      </c>
      <c r="Q27" s="184">
        <v>5</v>
      </c>
      <c r="R27" s="185"/>
    </row>
    <row r="28" spans="1:18" ht="12.75">
      <c r="A28" s="185"/>
      <c r="B28" s="185"/>
      <c r="C28" s="184">
        <v>3</v>
      </c>
      <c r="D28" s="184">
        <v>18</v>
      </c>
      <c r="E28" s="184">
        <v>1</v>
      </c>
      <c r="F28" s="184" t="s">
        <v>85</v>
      </c>
      <c r="G28" s="184">
        <v>66</v>
      </c>
      <c r="H28" s="184">
        <v>0.6</v>
      </c>
      <c r="I28" s="184" t="s">
        <v>50</v>
      </c>
      <c r="J28" s="184">
        <v>29</v>
      </c>
      <c r="K28" s="184">
        <v>32</v>
      </c>
      <c r="L28" s="184"/>
      <c r="M28" s="179" t="s">
        <v>270</v>
      </c>
      <c r="N28" s="184" t="s">
        <v>65</v>
      </c>
      <c r="O28" s="181">
        <f>P28/E28</f>
        <v>6</v>
      </c>
      <c r="P28" s="184">
        <v>6</v>
      </c>
      <c r="Q28" s="184">
        <v>6</v>
      </c>
      <c r="R28" s="185"/>
    </row>
    <row r="29" spans="1:18" ht="12.75">
      <c r="A29" s="185"/>
      <c r="B29" s="185"/>
      <c r="C29" s="184">
        <v>11</v>
      </c>
      <c r="D29" s="184">
        <v>7</v>
      </c>
      <c r="E29" s="184">
        <v>1</v>
      </c>
      <c r="F29" s="184" t="s">
        <v>72</v>
      </c>
      <c r="G29" s="184">
        <v>61</v>
      </c>
      <c r="H29" s="184">
        <v>0.6</v>
      </c>
      <c r="I29" s="184">
        <v>1</v>
      </c>
      <c r="J29" s="184">
        <v>21</v>
      </c>
      <c r="K29" s="184">
        <v>24</v>
      </c>
      <c r="L29" s="184"/>
      <c r="M29" s="179" t="s">
        <v>61</v>
      </c>
      <c r="N29" s="184" t="s">
        <v>65</v>
      </c>
      <c r="O29" s="181">
        <f>P29/E29</f>
        <v>5</v>
      </c>
      <c r="P29" s="184">
        <v>5</v>
      </c>
      <c r="Q29" s="184">
        <v>5</v>
      </c>
      <c r="R29" s="185"/>
    </row>
    <row r="30" spans="1:18" ht="12.75">
      <c r="A30" s="185"/>
      <c r="B30" s="185"/>
      <c r="C30" s="184">
        <v>6</v>
      </c>
      <c r="D30" s="184">
        <v>21</v>
      </c>
      <c r="E30" s="184">
        <v>1</v>
      </c>
      <c r="F30" s="184" t="s">
        <v>59</v>
      </c>
      <c r="G30" s="184">
        <v>67</v>
      </c>
      <c r="H30" s="184">
        <v>0.8</v>
      </c>
      <c r="I30" s="184" t="s">
        <v>56</v>
      </c>
      <c r="J30" s="184">
        <v>26</v>
      </c>
      <c r="K30" s="184">
        <v>26</v>
      </c>
      <c r="L30" s="184"/>
      <c r="M30" s="179" t="s">
        <v>61</v>
      </c>
      <c r="N30" s="184" t="s">
        <v>65</v>
      </c>
      <c r="O30" s="181">
        <f>P30/E30</f>
        <v>5</v>
      </c>
      <c r="P30" s="184">
        <v>5</v>
      </c>
      <c r="Q30" s="184">
        <v>5</v>
      </c>
      <c r="R30" s="185"/>
    </row>
    <row r="31" spans="1:18" ht="12.75">
      <c r="A31" s="185"/>
      <c r="B31" s="185"/>
      <c r="C31" s="184">
        <v>14</v>
      </c>
      <c r="D31" s="184">
        <v>2</v>
      </c>
      <c r="E31" s="184">
        <v>1</v>
      </c>
      <c r="F31" s="184" t="s">
        <v>55</v>
      </c>
      <c r="G31" s="184">
        <v>77</v>
      </c>
      <c r="H31" s="184">
        <v>0.7</v>
      </c>
      <c r="I31" s="184" t="s">
        <v>56</v>
      </c>
      <c r="J31" s="184">
        <v>28</v>
      </c>
      <c r="K31" s="184">
        <v>30</v>
      </c>
      <c r="L31" s="184"/>
      <c r="M31" s="179" t="s">
        <v>61</v>
      </c>
      <c r="N31" s="184" t="s">
        <v>65</v>
      </c>
      <c r="O31" s="181">
        <f>P31/E31</f>
        <v>6</v>
      </c>
      <c r="P31" s="184">
        <v>6</v>
      </c>
      <c r="Q31" s="184">
        <v>6</v>
      </c>
      <c r="R31" s="185"/>
    </row>
    <row r="32" spans="1:18" ht="12.75">
      <c r="A32" s="185"/>
      <c r="B32" s="185"/>
      <c r="C32" s="184">
        <v>17</v>
      </c>
      <c r="D32" s="184">
        <v>9</v>
      </c>
      <c r="E32" s="184">
        <v>1</v>
      </c>
      <c r="F32" s="184" t="s">
        <v>182</v>
      </c>
      <c r="G32" s="184">
        <v>46</v>
      </c>
      <c r="H32" s="184">
        <v>0.7</v>
      </c>
      <c r="I32" s="184" t="s">
        <v>56</v>
      </c>
      <c r="J32" s="184">
        <v>19</v>
      </c>
      <c r="K32" s="184">
        <v>20</v>
      </c>
      <c r="L32" s="184"/>
      <c r="M32" s="179" t="s">
        <v>270</v>
      </c>
      <c r="N32" s="184" t="s">
        <v>65</v>
      </c>
      <c r="O32" s="181">
        <f>P32/E32</f>
        <v>5</v>
      </c>
      <c r="P32" s="184">
        <v>5</v>
      </c>
      <c r="Q32" s="184">
        <v>5</v>
      </c>
      <c r="R32" s="185"/>
    </row>
    <row r="33" spans="1:18" ht="12.75">
      <c r="A33" s="185"/>
      <c r="B33" s="185"/>
      <c r="C33" s="184">
        <v>17</v>
      </c>
      <c r="D33" s="184">
        <v>11</v>
      </c>
      <c r="E33" s="184">
        <v>1</v>
      </c>
      <c r="F33" s="184" t="s">
        <v>182</v>
      </c>
      <c r="G33" s="184">
        <v>51</v>
      </c>
      <c r="H33" s="184">
        <v>0.7</v>
      </c>
      <c r="I33" s="184" t="s">
        <v>50</v>
      </c>
      <c r="J33" s="184">
        <v>24</v>
      </c>
      <c r="K33" s="184">
        <v>24</v>
      </c>
      <c r="L33" s="184"/>
      <c r="M33" s="179" t="s">
        <v>270</v>
      </c>
      <c r="N33" s="184" t="s">
        <v>65</v>
      </c>
      <c r="O33" s="181">
        <f>P33/E33</f>
        <v>7</v>
      </c>
      <c r="P33" s="184">
        <v>7</v>
      </c>
      <c r="Q33" s="184">
        <v>7</v>
      </c>
      <c r="R33" s="185"/>
    </row>
    <row r="34" spans="1:18" ht="12.75">
      <c r="A34" s="185"/>
      <c r="B34" s="185"/>
      <c r="C34" s="184">
        <v>22</v>
      </c>
      <c r="D34" s="184">
        <v>7</v>
      </c>
      <c r="E34" s="184">
        <v>2</v>
      </c>
      <c r="F34" s="184" t="s">
        <v>134</v>
      </c>
      <c r="G34" s="184">
        <v>71</v>
      </c>
      <c r="H34" s="184">
        <v>0.7</v>
      </c>
      <c r="I34" s="184" t="s">
        <v>50</v>
      </c>
      <c r="J34" s="184">
        <v>30</v>
      </c>
      <c r="K34" s="184">
        <v>32</v>
      </c>
      <c r="L34" s="184"/>
      <c r="M34" s="179" t="s">
        <v>270</v>
      </c>
      <c r="N34" s="184" t="s">
        <v>65</v>
      </c>
      <c r="O34" s="181">
        <f>P34/E34</f>
        <v>7.5</v>
      </c>
      <c r="P34" s="184">
        <v>15</v>
      </c>
      <c r="Q34" s="184">
        <v>15</v>
      </c>
      <c r="R34" s="185"/>
    </row>
    <row r="35" spans="1:18" ht="12.75">
      <c r="A35" s="185"/>
      <c r="B35" s="185"/>
      <c r="C35" s="184">
        <v>21</v>
      </c>
      <c r="D35" s="184">
        <v>2</v>
      </c>
      <c r="E35" s="184">
        <v>1</v>
      </c>
      <c r="F35" s="184" t="s">
        <v>84</v>
      </c>
      <c r="G35" s="184">
        <v>56</v>
      </c>
      <c r="H35" s="184">
        <v>0.75</v>
      </c>
      <c r="I35" s="184" t="s">
        <v>56</v>
      </c>
      <c r="J35" s="184">
        <v>24</v>
      </c>
      <c r="K35" s="184">
        <v>24</v>
      </c>
      <c r="L35" s="184"/>
      <c r="M35" s="179" t="s">
        <v>270</v>
      </c>
      <c r="N35" s="184" t="s">
        <v>65</v>
      </c>
      <c r="O35" s="181">
        <f>P35/E35</f>
        <v>5</v>
      </c>
      <c r="P35" s="184">
        <v>5</v>
      </c>
      <c r="Q35" s="184">
        <v>5</v>
      </c>
      <c r="R35" s="185"/>
    </row>
    <row r="36" spans="1:18" ht="12.75">
      <c r="A36" s="185"/>
      <c r="B36" s="185"/>
      <c r="C36" s="184">
        <v>16</v>
      </c>
      <c r="D36" s="184">
        <v>11</v>
      </c>
      <c r="E36" s="184">
        <v>1</v>
      </c>
      <c r="F36" s="184" t="s">
        <v>55</v>
      </c>
      <c r="G36" s="184">
        <v>56</v>
      </c>
      <c r="H36" s="184">
        <v>0.7</v>
      </c>
      <c r="I36" s="184" t="s">
        <v>50</v>
      </c>
      <c r="J36" s="184">
        <v>25</v>
      </c>
      <c r="K36" s="184">
        <v>26</v>
      </c>
      <c r="L36" s="184"/>
      <c r="M36" s="179" t="s">
        <v>270</v>
      </c>
      <c r="N36" s="184" t="s">
        <v>65</v>
      </c>
      <c r="O36" s="181">
        <f>P36/E36</f>
        <v>6</v>
      </c>
      <c r="P36" s="184">
        <v>6</v>
      </c>
      <c r="Q36" s="184">
        <v>6</v>
      </c>
      <c r="R36" s="185"/>
    </row>
    <row r="37" spans="1:18" ht="12.75">
      <c r="A37" s="185"/>
      <c r="B37" s="185"/>
      <c r="C37" s="184">
        <v>15</v>
      </c>
      <c r="D37" s="184">
        <v>2</v>
      </c>
      <c r="E37" s="184">
        <v>1</v>
      </c>
      <c r="F37" s="184" t="s">
        <v>156</v>
      </c>
      <c r="G37" s="184">
        <v>64</v>
      </c>
      <c r="H37" s="184">
        <v>0.7</v>
      </c>
      <c r="I37" s="184">
        <v>1</v>
      </c>
      <c r="J37" s="184">
        <v>24</v>
      </c>
      <c r="K37" s="184">
        <v>24</v>
      </c>
      <c r="L37" s="184"/>
      <c r="M37" s="179" t="s">
        <v>270</v>
      </c>
      <c r="N37" s="184" t="s">
        <v>65</v>
      </c>
      <c r="O37" s="181">
        <f>P37/E37</f>
        <v>5</v>
      </c>
      <c r="P37" s="184">
        <v>5</v>
      </c>
      <c r="Q37" s="184">
        <v>5</v>
      </c>
      <c r="R37" s="185"/>
    </row>
    <row r="38" spans="1:18" ht="12.75">
      <c r="A38" s="185"/>
      <c r="B38" s="185"/>
      <c r="C38" s="184">
        <v>26</v>
      </c>
      <c r="D38" s="184">
        <v>22</v>
      </c>
      <c r="E38" s="184">
        <v>1</v>
      </c>
      <c r="F38" s="184" t="s">
        <v>59</v>
      </c>
      <c r="G38" s="184">
        <v>50</v>
      </c>
      <c r="H38" s="184">
        <v>0.8</v>
      </c>
      <c r="I38" s="184" t="s">
        <v>50</v>
      </c>
      <c r="J38" s="184">
        <v>26</v>
      </c>
      <c r="K38" s="184">
        <v>28</v>
      </c>
      <c r="L38" s="184"/>
      <c r="M38" s="179" t="s">
        <v>61</v>
      </c>
      <c r="N38" s="184" t="s">
        <v>65</v>
      </c>
      <c r="O38" s="181">
        <f>P38/E38</f>
        <v>8</v>
      </c>
      <c r="P38" s="184">
        <v>8</v>
      </c>
      <c r="Q38" s="184">
        <v>8</v>
      </c>
      <c r="R38" s="185"/>
    </row>
    <row r="39" spans="1:18" ht="12.75">
      <c r="A39" s="185"/>
      <c r="B39" s="185"/>
      <c r="C39" s="184">
        <v>26</v>
      </c>
      <c r="D39" s="184">
        <v>21</v>
      </c>
      <c r="E39" s="184">
        <v>1</v>
      </c>
      <c r="F39" s="184" t="s">
        <v>179</v>
      </c>
      <c r="G39" s="184">
        <v>51</v>
      </c>
      <c r="H39" s="184">
        <v>0.85</v>
      </c>
      <c r="I39" s="184">
        <v>1</v>
      </c>
      <c r="J39" s="184">
        <v>19</v>
      </c>
      <c r="K39" s="184">
        <v>24</v>
      </c>
      <c r="L39" s="184"/>
      <c r="M39" s="179" t="s">
        <v>271</v>
      </c>
      <c r="N39" s="184" t="s">
        <v>65</v>
      </c>
      <c r="O39" s="181">
        <f>P39/E39</f>
        <v>7</v>
      </c>
      <c r="P39" s="184">
        <v>7</v>
      </c>
      <c r="Q39" s="184">
        <v>7</v>
      </c>
      <c r="R39" s="185"/>
    </row>
    <row r="40" spans="1:18" ht="12.75">
      <c r="A40" s="185"/>
      <c r="B40" s="185"/>
      <c r="C40" s="184">
        <v>25</v>
      </c>
      <c r="D40" s="184">
        <v>15</v>
      </c>
      <c r="E40" s="184">
        <v>1</v>
      </c>
      <c r="F40" s="184" t="s">
        <v>59</v>
      </c>
      <c r="G40" s="184">
        <v>59</v>
      </c>
      <c r="H40" s="184">
        <v>0.75</v>
      </c>
      <c r="I40" s="184" t="s">
        <v>56</v>
      </c>
      <c r="J40" s="184">
        <v>24</v>
      </c>
      <c r="K40" s="184">
        <v>26</v>
      </c>
      <c r="L40" s="184"/>
      <c r="M40" s="179" t="s">
        <v>61</v>
      </c>
      <c r="N40" s="184" t="s">
        <v>65</v>
      </c>
      <c r="O40" s="181">
        <f>P40/E40</f>
        <v>5</v>
      </c>
      <c r="P40" s="184">
        <v>5</v>
      </c>
      <c r="Q40" s="184">
        <v>5</v>
      </c>
      <c r="R40" s="185"/>
    </row>
    <row r="41" spans="1:18" ht="12.75">
      <c r="A41" s="185"/>
      <c r="B41" s="185"/>
      <c r="C41" s="184">
        <v>25</v>
      </c>
      <c r="D41" s="184">
        <v>11</v>
      </c>
      <c r="E41" s="184">
        <v>1</v>
      </c>
      <c r="F41" s="184" t="s">
        <v>59</v>
      </c>
      <c r="G41" s="184">
        <v>72</v>
      </c>
      <c r="H41" s="184">
        <v>0.65</v>
      </c>
      <c r="I41" s="184">
        <v>1</v>
      </c>
      <c r="J41" s="184">
        <v>25</v>
      </c>
      <c r="K41" s="184">
        <v>32</v>
      </c>
      <c r="L41" s="184"/>
      <c r="M41" s="179" t="s">
        <v>61</v>
      </c>
      <c r="N41" s="184" t="s">
        <v>65</v>
      </c>
      <c r="O41" s="181">
        <f>P41/E41</f>
        <v>7</v>
      </c>
      <c r="P41" s="184">
        <v>7</v>
      </c>
      <c r="Q41" s="184">
        <v>7</v>
      </c>
      <c r="R41" s="185"/>
    </row>
    <row r="42" spans="1:18" ht="12.75">
      <c r="A42" s="185"/>
      <c r="B42" s="185"/>
      <c r="C42" s="184">
        <v>34</v>
      </c>
      <c r="D42" s="184">
        <v>17</v>
      </c>
      <c r="E42" s="184">
        <v>1</v>
      </c>
      <c r="F42" s="184" t="s">
        <v>95</v>
      </c>
      <c r="G42" s="184">
        <v>76</v>
      </c>
      <c r="H42" s="184">
        <v>0.6</v>
      </c>
      <c r="I42" s="184" t="s">
        <v>50</v>
      </c>
      <c r="J42" s="184">
        <v>31</v>
      </c>
      <c r="K42" s="184">
        <v>34</v>
      </c>
      <c r="L42" s="184"/>
      <c r="M42" s="179" t="s">
        <v>272</v>
      </c>
      <c r="N42" s="184" t="s">
        <v>65</v>
      </c>
      <c r="O42" s="181">
        <f>P42/E42</f>
        <v>8</v>
      </c>
      <c r="P42" s="184">
        <v>8</v>
      </c>
      <c r="Q42" s="184">
        <v>8</v>
      </c>
      <c r="R42" s="185"/>
    </row>
    <row r="43" spans="1:18" ht="12.75">
      <c r="A43" s="185"/>
      <c r="B43" s="185"/>
      <c r="C43" s="184">
        <v>34</v>
      </c>
      <c r="D43" s="184">
        <v>22</v>
      </c>
      <c r="E43" s="184">
        <v>1</v>
      </c>
      <c r="F43" s="184" t="s">
        <v>95</v>
      </c>
      <c r="G43" s="184">
        <v>76</v>
      </c>
      <c r="H43" s="184">
        <v>0.7</v>
      </c>
      <c r="I43" s="184" t="s">
        <v>50</v>
      </c>
      <c r="J43" s="184">
        <v>31</v>
      </c>
      <c r="K43" s="184">
        <v>34</v>
      </c>
      <c r="L43" s="184"/>
      <c r="M43" s="179" t="s">
        <v>273</v>
      </c>
      <c r="N43" s="184" t="s">
        <v>65</v>
      </c>
      <c r="O43" s="181">
        <f>P43/E43</f>
        <v>7</v>
      </c>
      <c r="P43" s="184">
        <v>7</v>
      </c>
      <c r="Q43" s="184">
        <v>7</v>
      </c>
      <c r="R43" s="185"/>
    </row>
    <row r="44" spans="1:18" ht="12.75">
      <c r="A44" s="185"/>
      <c r="B44" s="189"/>
      <c r="C44" s="184">
        <v>38</v>
      </c>
      <c r="D44" s="184">
        <v>3</v>
      </c>
      <c r="E44" s="184">
        <v>2</v>
      </c>
      <c r="F44" s="184" t="s">
        <v>274</v>
      </c>
      <c r="G44" s="184">
        <v>41</v>
      </c>
      <c r="H44" s="184">
        <v>0.9</v>
      </c>
      <c r="I44" s="184">
        <v>3</v>
      </c>
      <c r="J44" s="184">
        <v>12</v>
      </c>
      <c r="K44" s="184">
        <v>12</v>
      </c>
      <c r="L44" s="184"/>
      <c r="M44" s="179" t="s">
        <v>270</v>
      </c>
      <c r="N44" s="184" t="s">
        <v>65</v>
      </c>
      <c r="O44" s="181">
        <f>P44/E44</f>
        <v>7.5</v>
      </c>
      <c r="P44" s="184">
        <v>15</v>
      </c>
      <c r="Q44" s="184">
        <v>15</v>
      </c>
      <c r="R44" s="185"/>
    </row>
    <row r="45" spans="1:18" ht="12.75">
      <c r="A45" s="185"/>
      <c r="B45" s="189"/>
      <c r="C45" s="184">
        <v>35</v>
      </c>
      <c r="D45" s="184">
        <v>2</v>
      </c>
      <c r="E45" s="184">
        <v>1</v>
      </c>
      <c r="F45" s="184" t="s">
        <v>59</v>
      </c>
      <c r="G45" s="184">
        <v>43</v>
      </c>
      <c r="H45" s="184">
        <v>0.85</v>
      </c>
      <c r="I45" s="184" t="s">
        <v>50</v>
      </c>
      <c r="J45" s="184">
        <v>21</v>
      </c>
      <c r="K45" s="184">
        <v>24</v>
      </c>
      <c r="L45" s="184"/>
      <c r="M45" s="179" t="s">
        <v>61</v>
      </c>
      <c r="N45" s="184" t="s">
        <v>65</v>
      </c>
      <c r="O45" s="181">
        <v>5</v>
      </c>
      <c r="P45" s="184">
        <v>5</v>
      </c>
      <c r="Q45" s="184">
        <v>5</v>
      </c>
      <c r="R45" s="185"/>
    </row>
    <row r="46" spans="1:18" ht="12.75">
      <c r="A46" s="185"/>
      <c r="B46" s="189"/>
      <c r="C46" s="184">
        <v>43</v>
      </c>
      <c r="D46" s="184">
        <v>2</v>
      </c>
      <c r="E46" s="184">
        <v>2</v>
      </c>
      <c r="F46" s="184" t="s">
        <v>59</v>
      </c>
      <c r="G46" s="184">
        <v>25</v>
      </c>
      <c r="H46" s="184">
        <v>0.7</v>
      </c>
      <c r="I46" s="184" t="s">
        <v>50</v>
      </c>
      <c r="J46" s="184">
        <v>15</v>
      </c>
      <c r="K46" s="184">
        <v>20</v>
      </c>
      <c r="L46" s="184"/>
      <c r="M46" s="179" t="s">
        <v>61</v>
      </c>
      <c r="N46" s="184" t="s">
        <v>65</v>
      </c>
      <c r="O46" s="181">
        <f>P46/E46</f>
        <v>7.5</v>
      </c>
      <c r="P46" s="184">
        <v>15</v>
      </c>
      <c r="Q46" s="184">
        <v>15</v>
      </c>
      <c r="R46" s="185"/>
    </row>
    <row r="47" spans="1:18" ht="12.75">
      <c r="A47" s="185"/>
      <c r="B47" s="186" t="s">
        <v>53</v>
      </c>
      <c r="C47" s="184"/>
      <c r="D47" s="184"/>
      <c r="E47" s="187">
        <f>SUM(E26:E46)</f>
        <v>24</v>
      </c>
      <c r="F47" s="187"/>
      <c r="G47" s="187"/>
      <c r="H47" s="187"/>
      <c r="I47" s="187"/>
      <c r="J47" s="187"/>
      <c r="K47" s="187"/>
      <c r="L47" s="187"/>
      <c r="M47" s="188"/>
      <c r="N47" s="187"/>
      <c r="O47" s="187"/>
      <c r="P47" s="187">
        <f>SUM(P26:P46)</f>
        <v>152</v>
      </c>
      <c r="Q47" s="187">
        <f>SUM(Q26:Q46)</f>
        <v>152</v>
      </c>
      <c r="R47" s="185"/>
    </row>
    <row r="48" spans="1:18" ht="12.75">
      <c r="A48" s="183">
        <v>4</v>
      </c>
      <c r="B48" s="183" t="s">
        <v>73</v>
      </c>
      <c r="C48" s="184">
        <v>10</v>
      </c>
      <c r="D48" s="184">
        <v>21</v>
      </c>
      <c r="E48" s="184">
        <v>4.9</v>
      </c>
      <c r="F48" s="184" t="s">
        <v>59</v>
      </c>
      <c r="G48" s="184">
        <v>49</v>
      </c>
      <c r="H48" s="184">
        <v>0.6</v>
      </c>
      <c r="I48" s="184">
        <v>1</v>
      </c>
      <c r="J48" s="184">
        <v>20</v>
      </c>
      <c r="K48" s="184">
        <v>24</v>
      </c>
      <c r="L48" s="184"/>
      <c r="M48" s="179" t="s">
        <v>275</v>
      </c>
      <c r="N48" s="184" t="s">
        <v>65</v>
      </c>
      <c r="O48" s="181">
        <f>P48/E48</f>
        <v>2.0408163265306123</v>
      </c>
      <c r="P48" s="184">
        <v>10</v>
      </c>
      <c r="Q48" s="184">
        <v>10</v>
      </c>
      <c r="R48" s="185"/>
    </row>
    <row r="49" spans="1:18" ht="12.75">
      <c r="A49" s="185"/>
      <c r="B49" s="185"/>
      <c r="C49" s="184">
        <v>11</v>
      </c>
      <c r="D49" s="184">
        <v>19</v>
      </c>
      <c r="E49" s="184">
        <v>3.5</v>
      </c>
      <c r="F49" s="184" t="s">
        <v>59</v>
      </c>
      <c r="G49" s="184">
        <v>49</v>
      </c>
      <c r="H49" s="184">
        <v>0.8</v>
      </c>
      <c r="I49" s="184">
        <v>1</v>
      </c>
      <c r="J49" s="184">
        <v>19</v>
      </c>
      <c r="K49" s="184">
        <v>22</v>
      </c>
      <c r="L49" s="184"/>
      <c r="M49" s="179" t="s">
        <v>275</v>
      </c>
      <c r="N49" s="184" t="s">
        <v>65</v>
      </c>
      <c r="O49" s="181">
        <f>P49/E49</f>
        <v>4.857142857142857</v>
      </c>
      <c r="P49" s="184">
        <v>17</v>
      </c>
      <c r="Q49" s="184">
        <v>17</v>
      </c>
      <c r="R49" s="185"/>
    </row>
    <row r="50" spans="1:18" ht="13.5">
      <c r="A50" s="185"/>
      <c r="B50" s="186" t="s">
        <v>53</v>
      </c>
      <c r="C50" s="184"/>
      <c r="D50" s="184"/>
      <c r="E50" s="187">
        <f>SUM(E48:E49)</f>
        <v>8.4</v>
      </c>
      <c r="F50" s="187"/>
      <c r="G50" s="187"/>
      <c r="H50" s="187"/>
      <c r="I50" s="187"/>
      <c r="J50" s="187"/>
      <c r="K50" s="187"/>
      <c r="L50" s="187"/>
      <c r="M50" s="188"/>
      <c r="N50" s="187"/>
      <c r="O50" s="187"/>
      <c r="P50" s="187">
        <f>SUM(P48:P49)</f>
        <v>27</v>
      </c>
      <c r="Q50" s="187">
        <f>SUM(Q48:Q49)</f>
        <v>27</v>
      </c>
      <c r="R50" s="185"/>
    </row>
    <row r="51" spans="1:18" ht="13.5">
      <c r="A51" s="224"/>
      <c r="B51" s="235" t="s">
        <v>292</v>
      </c>
      <c r="C51" s="259"/>
      <c r="D51" s="259"/>
      <c r="E51" s="225">
        <f>E17+E21+E25+E47+E50</f>
        <v>53</v>
      </c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25">
        <f>P17+P21+P25+P47+P50</f>
        <v>293</v>
      </c>
      <c r="Q51" s="225">
        <f>Q17+Q21+Q25+Q47+Q50</f>
        <v>259</v>
      </c>
      <c r="R51" s="260"/>
    </row>
    <row r="54" spans="1:18" ht="15.75">
      <c r="A54" s="261" t="s">
        <v>299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</row>
    <row r="56" ht="12.75">
      <c r="B56" s="262" t="s">
        <v>103</v>
      </c>
    </row>
    <row r="57" ht="12.75">
      <c r="B57" s="262" t="s">
        <v>105</v>
      </c>
    </row>
  </sheetData>
  <sheetProtection selectLockedCells="1" selectUnlockedCells="1"/>
  <mergeCells count="9">
    <mergeCell ref="M2:R2"/>
    <mergeCell ref="B3:F3"/>
    <mergeCell ref="L3:R3"/>
    <mergeCell ref="C4:F4"/>
    <mergeCell ref="P5:R5"/>
    <mergeCell ref="C6:M6"/>
    <mergeCell ref="C7:M7"/>
    <mergeCell ref="A8:Q8"/>
    <mergeCell ref="A54:R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42"/>
  <sheetViews>
    <sheetView workbookViewId="0" topLeftCell="A1">
      <selection activeCell="J34" sqref="J34"/>
    </sheetView>
  </sheetViews>
  <sheetFormatPr defaultColWidth="9.00390625" defaultRowHeight="9" customHeight="1"/>
  <cols>
    <col min="1" max="1" width="3.1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3.75390625" style="1" customWidth="1"/>
    <col min="7" max="7" width="6.00390625" style="1" customWidth="1"/>
    <col min="8" max="8" width="6.625" style="1" customWidth="1"/>
    <col min="9" max="9" width="6.25390625" style="1" customWidth="1"/>
    <col min="10" max="10" width="6.375" style="1" customWidth="1"/>
    <col min="11" max="11" width="6.875" style="1" customWidth="1"/>
    <col min="12" max="12" width="6.25390625" style="1" customWidth="1"/>
    <col min="13" max="13" width="12.8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4.00390625" style="1" customWidth="1"/>
    <col min="19" max="16384" width="9.125" style="1" customWidth="1"/>
  </cols>
  <sheetData>
    <row r="1" ht="12.75" customHeight="1"/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2:18" ht="15" customHeight="1">
      <c r="L6" s="5"/>
      <c r="M6" s="2"/>
      <c r="N6" s="2"/>
      <c r="O6" s="2"/>
      <c r="P6" s="112"/>
      <c r="Q6" s="112"/>
      <c r="R6" s="112"/>
    </row>
    <row r="7" spans="12:18" ht="15" customHeight="1">
      <c r="L7" s="5"/>
      <c r="M7" s="2"/>
      <c r="N7" s="2"/>
      <c r="O7" s="2"/>
      <c r="P7" s="112"/>
      <c r="Q7" s="112"/>
      <c r="R7" s="112"/>
    </row>
    <row r="8" spans="1:18" ht="27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.75" customHeight="1">
      <c r="A9" s="7" t="s">
        <v>166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13.5" customHeight="1"/>
    <row r="11" spans="1:18" ht="13.5" customHeight="1">
      <c r="A11" s="8"/>
      <c r="B11" s="8"/>
      <c r="C11" s="9" t="s">
        <v>6</v>
      </c>
      <c r="D11" s="8" t="s">
        <v>6</v>
      </c>
      <c r="E11" s="8" t="s">
        <v>7</v>
      </c>
      <c r="F11" s="10" t="s">
        <v>8</v>
      </c>
      <c r="G11" s="11"/>
      <c r="H11" s="11"/>
      <c r="I11" s="11"/>
      <c r="J11" s="11"/>
      <c r="K11" s="12"/>
      <c r="L11" s="13" t="s">
        <v>9</v>
      </c>
      <c r="M11" s="13" t="s">
        <v>10</v>
      </c>
      <c r="N11" s="14" t="s">
        <v>11</v>
      </c>
      <c r="O11" s="9"/>
      <c r="P11" s="15" t="s">
        <v>12</v>
      </c>
      <c r="Q11" s="16"/>
      <c r="R11" s="14" t="s">
        <v>13</v>
      </c>
    </row>
    <row r="12" spans="1:18" ht="14.25" customHeight="1">
      <c r="A12" s="17" t="s">
        <v>14</v>
      </c>
      <c r="B12" s="17" t="s">
        <v>15</v>
      </c>
      <c r="C12" s="18" t="s">
        <v>16</v>
      </c>
      <c r="D12" s="17" t="s">
        <v>17</v>
      </c>
      <c r="E12" s="17" t="s">
        <v>18</v>
      </c>
      <c r="F12" s="19" t="s">
        <v>19</v>
      </c>
      <c r="G12" s="20"/>
      <c r="H12" s="20"/>
      <c r="I12" s="20"/>
      <c r="J12" s="20"/>
      <c r="K12" s="21"/>
      <c r="L12" s="22" t="s">
        <v>20</v>
      </c>
      <c r="M12" s="22" t="s">
        <v>21</v>
      </c>
      <c r="N12" s="23" t="s">
        <v>22</v>
      </c>
      <c r="O12" s="24"/>
      <c r="P12" s="25" t="s">
        <v>23</v>
      </c>
      <c r="Q12" s="26"/>
      <c r="R12" s="23" t="s">
        <v>24</v>
      </c>
    </row>
    <row r="13" spans="1:18" ht="13.5" customHeight="1">
      <c r="A13" s="17" t="s">
        <v>25</v>
      </c>
      <c r="B13" s="17"/>
      <c r="C13" s="18"/>
      <c r="D13" s="17"/>
      <c r="E13" s="17"/>
      <c r="F13" s="17" t="s">
        <v>26</v>
      </c>
      <c r="G13" s="27" t="s">
        <v>27</v>
      </c>
      <c r="H13" s="17" t="s">
        <v>28</v>
      </c>
      <c r="I13" s="27" t="s">
        <v>29</v>
      </c>
      <c r="J13" s="17" t="s">
        <v>30</v>
      </c>
      <c r="K13" s="8" t="s">
        <v>31</v>
      </c>
      <c r="L13" s="22" t="s">
        <v>32</v>
      </c>
      <c r="M13" s="22" t="s">
        <v>33</v>
      </c>
      <c r="N13" s="17" t="s">
        <v>34</v>
      </c>
      <c r="O13" s="16" t="s">
        <v>35</v>
      </c>
      <c r="P13" s="14" t="s">
        <v>36</v>
      </c>
      <c r="Q13" s="14" t="s">
        <v>37</v>
      </c>
      <c r="R13" s="23" t="s">
        <v>38</v>
      </c>
    </row>
    <row r="14" spans="1:18" ht="14.25" customHeight="1">
      <c r="A14" s="28"/>
      <c r="B14" s="28"/>
      <c r="C14" s="24"/>
      <c r="D14" s="28"/>
      <c r="E14" s="28"/>
      <c r="F14" s="28"/>
      <c r="G14" s="29"/>
      <c r="H14" s="28" t="s">
        <v>39</v>
      </c>
      <c r="I14" s="29" t="s">
        <v>40</v>
      </c>
      <c r="J14" s="28" t="s">
        <v>41</v>
      </c>
      <c r="K14" s="28" t="s">
        <v>41</v>
      </c>
      <c r="L14" s="30" t="s">
        <v>42</v>
      </c>
      <c r="M14" s="30" t="s">
        <v>43</v>
      </c>
      <c r="N14" s="28"/>
      <c r="O14" s="26" t="s">
        <v>44</v>
      </c>
      <c r="P14" s="31" t="s">
        <v>45</v>
      </c>
      <c r="Q14" s="31" t="s">
        <v>46</v>
      </c>
      <c r="R14" s="31" t="s">
        <v>47</v>
      </c>
    </row>
    <row r="15" spans="1:18" ht="12.75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3">
        <v>15</v>
      </c>
      <c r="P15" s="33">
        <v>16</v>
      </c>
      <c r="Q15" s="33">
        <v>17</v>
      </c>
      <c r="R15" s="33">
        <v>18</v>
      </c>
    </row>
    <row r="16" spans="1:18" ht="10.5" customHeight="1">
      <c r="A16" s="43">
        <v>1</v>
      </c>
      <c r="B16" s="43" t="s">
        <v>48</v>
      </c>
      <c r="C16" s="51">
        <v>12</v>
      </c>
      <c r="D16" s="51">
        <v>25.8</v>
      </c>
      <c r="E16" s="51">
        <v>3</v>
      </c>
      <c r="F16" s="51" t="s">
        <v>85</v>
      </c>
      <c r="G16" s="51">
        <v>77</v>
      </c>
      <c r="H16" s="51">
        <v>0.7</v>
      </c>
      <c r="I16" s="51" t="s">
        <v>56</v>
      </c>
      <c r="J16" s="51">
        <v>28</v>
      </c>
      <c r="K16" s="51">
        <v>28</v>
      </c>
      <c r="L16" s="51"/>
      <c r="M16" s="41" t="s">
        <v>148</v>
      </c>
      <c r="N16" s="41" t="s">
        <v>62</v>
      </c>
      <c r="O16" s="53">
        <f>P16/E16</f>
        <v>450</v>
      </c>
      <c r="P16" s="51">
        <v>1350</v>
      </c>
      <c r="Q16" s="51">
        <v>1150</v>
      </c>
      <c r="R16" s="43"/>
    </row>
    <row r="17" spans="1:18" ht="11.25" customHeight="1">
      <c r="A17" s="43"/>
      <c r="B17" s="43"/>
      <c r="C17" s="51">
        <v>34</v>
      </c>
      <c r="D17" s="51">
        <v>22</v>
      </c>
      <c r="E17" s="51">
        <v>1.4</v>
      </c>
      <c r="F17" s="51" t="s">
        <v>95</v>
      </c>
      <c r="G17" s="51">
        <v>82</v>
      </c>
      <c r="H17" s="51">
        <v>0.7</v>
      </c>
      <c r="I17" s="51" t="s">
        <v>50</v>
      </c>
      <c r="J17" s="51">
        <v>31</v>
      </c>
      <c r="K17" s="51">
        <v>34</v>
      </c>
      <c r="L17" s="51"/>
      <c r="M17" s="36" t="s">
        <v>148</v>
      </c>
      <c r="N17" s="41" t="s">
        <v>62</v>
      </c>
      <c r="O17" s="53">
        <f>P17/E17</f>
        <v>502.8571428571429</v>
      </c>
      <c r="P17" s="51">
        <v>704</v>
      </c>
      <c r="Q17" s="51">
        <v>601</v>
      </c>
      <c r="R17" s="43"/>
    </row>
    <row r="18" spans="1:18" ht="11.25" customHeight="1">
      <c r="A18" s="43"/>
      <c r="B18" s="43"/>
      <c r="C18" s="51">
        <v>34</v>
      </c>
      <c r="D18" s="51">
        <v>17</v>
      </c>
      <c r="E18" s="51">
        <v>2.6</v>
      </c>
      <c r="F18" s="51" t="s">
        <v>95</v>
      </c>
      <c r="G18" s="51">
        <v>82</v>
      </c>
      <c r="H18" s="51">
        <v>0.6</v>
      </c>
      <c r="I18" s="51" t="s">
        <v>50</v>
      </c>
      <c r="J18" s="51">
        <v>31</v>
      </c>
      <c r="K18" s="51">
        <v>34</v>
      </c>
      <c r="L18" s="51"/>
      <c r="M18" s="36" t="s">
        <v>148</v>
      </c>
      <c r="N18" s="41" t="s">
        <v>62</v>
      </c>
      <c r="O18" s="53">
        <f>P18/E18</f>
        <v>463.46153846153845</v>
      </c>
      <c r="P18" s="51">
        <v>1205</v>
      </c>
      <c r="Q18" s="51">
        <v>1046</v>
      </c>
      <c r="R18" s="43"/>
    </row>
    <row r="19" spans="1:18" ht="12" customHeight="1">
      <c r="A19" s="43"/>
      <c r="B19" s="39" t="s">
        <v>53</v>
      </c>
      <c r="C19" s="51"/>
      <c r="D19" s="51"/>
      <c r="E19" s="43">
        <f>E18+E17+E16</f>
        <v>7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3">
        <f>P18+P17+P16</f>
        <v>3259</v>
      </c>
      <c r="Q19" s="83">
        <f>Q18+Q17+Q16</f>
        <v>2797</v>
      </c>
      <c r="R19" s="43"/>
    </row>
    <row r="20" spans="1:18" ht="12" customHeight="1">
      <c r="A20" s="43">
        <v>2</v>
      </c>
      <c r="B20" s="43" t="s">
        <v>63</v>
      </c>
      <c r="C20" s="51">
        <v>9</v>
      </c>
      <c r="D20" s="51">
        <v>4.1</v>
      </c>
      <c r="E20" s="51">
        <v>1</v>
      </c>
      <c r="F20" s="38" t="s">
        <v>137</v>
      </c>
      <c r="G20" s="51">
        <v>75</v>
      </c>
      <c r="H20" s="51">
        <v>0.8</v>
      </c>
      <c r="I20" s="51" t="s">
        <v>50</v>
      </c>
      <c r="J20" s="51">
        <v>29</v>
      </c>
      <c r="K20" s="51">
        <v>32</v>
      </c>
      <c r="L20" s="51"/>
      <c r="M20" s="36" t="s">
        <v>148</v>
      </c>
      <c r="N20" s="41" t="s">
        <v>62</v>
      </c>
      <c r="O20" s="53">
        <f>P20/E20</f>
        <v>681</v>
      </c>
      <c r="P20" s="51">
        <v>681</v>
      </c>
      <c r="Q20" s="51">
        <v>562</v>
      </c>
      <c r="R20" s="43"/>
    </row>
    <row r="21" spans="1:18" ht="12" customHeight="1">
      <c r="A21" s="43"/>
      <c r="B21" s="43"/>
      <c r="C21" s="51">
        <v>9</v>
      </c>
      <c r="D21" s="51">
        <v>9.4</v>
      </c>
      <c r="E21" s="51">
        <v>2.4</v>
      </c>
      <c r="F21" s="51" t="s">
        <v>55</v>
      </c>
      <c r="G21" s="51">
        <v>76</v>
      </c>
      <c r="H21" s="51">
        <v>0.6</v>
      </c>
      <c r="I21" s="51" t="s">
        <v>56</v>
      </c>
      <c r="J21" s="51">
        <v>28</v>
      </c>
      <c r="K21" s="51">
        <v>32</v>
      </c>
      <c r="L21" s="51"/>
      <c r="M21" s="36" t="s">
        <v>148</v>
      </c>
      <c r="N21" s="41" t="s">
        <v>62</v>
      </c>
      <c r="O21" s="53">
        <f>P21/E21</f>
        <v>458.75</v>
      </c>
      <c r="P21" s="51">
        <v>1101</v>
      </c>
      <c r="Q21" s="51">
        <v>924</v>
      </c>
      <c r="R21" s="43"/>
    </row>
    <row r="22" spans="1:18" ht="12" customHeight="1">
      <c r="A22" s="43"/>
      <c r="B22" s="43"/>
      <c r="C22" s="51">
        <v>22</v>
      </c>
      <c r="D22" s="51">
        <v>8.7</v>
      </c>
      <c r="E22" s="51">
        <v>1.6</v>
      </c>
      <c r="F22" s="51" t="s">
        <v>59</v>
      </c>
      <c r="G22" s="51">
        <v>75</v>
      </c>
      <c r="H22" s="51">
        <v>0.5</v>
      </c>
      <c r="I22" s="51" t="s">
        <v>56</v>
      </c>
      <c r="J22" s="51">
        <v>28</v>
      </c>
      <c r="K22" s="51">
        <v>32</v>
      </c>
      <c r="L22" s="51"/>
      <c r="M22" s="36" t="s">
        <v>148</v>
      </c>
      <c r="N22" s="41" t="s">
        <v>62</v>
      </c>
      <c r="O22" s="53">
        <f>P22/E22</f>
        <v>423.75</v>
      </c>
      <c r="P22" s="51">
        <v>678</v>
      </c>
      <c r="Q22" s="51">
        <v>581</v>
      </c>
      <c r="R22" s="43"/>
    </row>
    <row r="23" spans="1:18" ht="12" customHeight="1">
      <c r="A23" s="43"/>
      <c r="B23" s="43"/>
      <c r="C23" s="51">
        <v>22</v>
      </c>
      <c r="D23" s="51">
        <v>8.8</v>
      </c>
      <c r="E23" s="51">
        <v>1.4</v>
      </c>
      <c r="F23" s="51" t="s">
        <v>59</v>
      </c>
      <c r="G23" s="51">
        <v>75</v>
      </c>
      <c r="H23" s="51">
        <v>0.5</v>
      </c>
      <c r="I23" s="51" t="s">
        <v>56</v>
      </c>
      <c r="J23" s="51">
        <v>28</v>
      </c>
      <c r="K23" s="51">
        <v>32</v>
      </c>
      <c r="L23" s="51"/>
      <c r="M23" s="36" t="s">
        <v>148</v>
      </c>
      <c r="N23" s="41" t="s">
        <v>62</v>
      </c>
      <c r="O23" s="53">
        <f>P23/E23</f>
        <v>372.14285714285717</v>
      </c>
      <c r="P23" s="51">
        <v>521</v>
      </c>
      <c r="Q23" s="51">
        <v>433</v>
      </c>
      <c r="R23" s="43"/>
    </row>
    <row r="24" spans="1:18" ht="13.5" customHeight="1">
      <c r="A24" s="43"/>
      <c r="B24" s="39" t="s">
        <v>53</v>
      </c>
      <c r="C24" s="43"/>
      <c r="D24" s="43"/>
      <c r="E24" s="43">
        <f>SUM(E20:E23)</f>
        <v>6.4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>SUM(P20:P23)</f>
        <v>2981</v>
      </c>
      <c r="Q24" s="43">
        <f>SUM(Q20:Q23)</f>
        <v>2500</v>
      </c>
      <c r="R24" s="43"/>
    </row>
    <row r="25" spans="1:18" ht="13.5" customHeight="1">
      <c r="A25" s="93"/>
      <c r="B25" s="45" t="s">
        <v>58</v>
      </c>
      <c r="C25" s="61"/>
      <c r="D25" s="47"/>
      <c r="E25" s="62">
        <f>E19+E24</f>
        <v>13.4</v>
      </c>
      <c r="F25" s="63"/>
      <c r="G25" s="47"/>
      <c r="H25" s="47"/>
      <c r="I25" s="47"/>
      <c r="J25" s="47"/>
      <c r="K25" s="47"/>
      <c r="L25" s="47"/>
      <c r="M25" s="47"/>
      <c r="N25" s="47" t="s">
        <v>62</v>
      </c>
      <c r="O25" s="94"/>
      <c r="P25" s="95">
        <f>P24+P19</f>
        <v>6240</v>
      </c>
      <c r="Q25" s="95">
        <f>Q24+Q19</f>
        <v>5297</v>
      </c>
      <c r="R25" s="96"/>
    </row>
    <row r="26" spans="1:18" ht="13.5" customHeight="1">
      <c r="A26" s="43">
        <v>1</v>
      </c>
      <c r="B26" s="43" t="s">
        <v>63</v>
      </c>
      <c r="C26" s="51">
        <v>15</v>
      </c>
      <c r="D26" s="51">
        <v>28</v>
      </c>
      <c r="E26" s="51">
        <v>1.5</v>
      </c>
      <c r="F26" s="51" t="s">
        <v>210</v>
      </c>
      <c r="G26" s="51">
        <v>40</v>
      </c>
      <c r="H26" s="51">
        <v>0.7</v>
      </c>
      <c r="I26" s="51" t="s">
        <v>56</v>
      </c>
      <c r="J26" s="51">
        <v>17</v>
      </c>
      <c r="K26" s="51">
        <v>20</v>
      </c>
      <c r="L26" s="51"/>
      <c r="M26" s="41" t="s">
        <v>148</v>
      </c>
      <c r="N26" s="41" t="s">
        <v>65</v>
      </c>
      <c r="O26" s="53">
        <f>P26/E26</f>
        <v>4.666666666666667</v>
      </c>
      <c r="P26" s="51">
        <v>7</v>
      </c>
      <c r="Q26" s="51">
        <v>3</v>
      </c>
      <c r="R26" s="43"/>
    </row>
    <row r="27" spans="1:18" ht="13.5" customHeight="1">
      <c r="A27" s="43"/>
      <c r="B27" s="43"/>
      <c r="C27" s="51">
        <v>15</v>
      </c>
      <c r="D27" s="51">
        <v>29</v>
      </c>
      <c r="E27" s="51">
        <v>1.5</v>
      </c>
      <c r="F27" s="51" t="s">
        <v>143</v>
      </c>
      <c r="G27" s="51">
        <v>44</v>
      </c>
      <c r="H27" s="51">
        <v>0.7</v>
      </c>
      <c r="I27" s="51">
        <v>1</v>
      </c>
      <c r="J27" s="51">
        <v>16</v>
      </c>
      <c r="K27" s="51">
        <v>20</v>
      </c>
      <c r="L27" s="51"/>
      <c r="M27" s="36" t="s">
        <v>148</v>
      </c>
      <c r="N27" s="41" t="s">
        <v>65</v>
      </c>
      <c r="O27" s="53">
        <f>P27/E27</f>
        <v>5.333333333333333</v>
      </c>
      <c r="P27" s="51">
        <v>8</v>
      </c>
      <c r="Q27" s="51">
        <v>4</v>
      </c>
      <c r="R27" s="43"/>
    </row>
    <row r="28" spans="1:18" ht="13.5" customHeight="1">
      <c r="A28" s="43"/>
      <c r="B28" s="43"/>
      <c r="C28" s="51">
        <v>15</v>
      </c>
      <c r="D28" s="51">
        <v>30</v>
      </c>
      <c r="E28" s="51">
        <v>3.5</v>
      </c>
      <c r="F28" s="51" t="s">
        <v>303</v>
      </c>
      <c r="G28" s="51">
        <v>44</v>
      </c>
      <c r="H28" s="51">
        <v>0.6</v>
      </c>
      <c r="I28" s="51" t="s">
        <v>56</v>
      </c>
      <c r="J28" s="51">
        <v>18</v>
      </c>
      <c r="K28" s="51">
        <v>20</v>
      </c>
      <c r="L28" s="51"/>
      <c r="M28" s="36" t="s">
        <v>148</v>
      </c>
      <c r="N28" s="41" t="s">
        <v>65</v>
      </c>
      <c r="O28" s="53">
        <f>P28/E28</f>
        <v>5.142857142857143</v>
      </c>
      <c r="P28" s="51">
        <v>18</v>
      </c>
      <c r="Q28" s="51">
        <v>13</v>
      </c>
      <c r="R28" s="43"/>
    </row>
    <row r="29" spans="1:18" ht="13.5" customHeight="1">
      <c r="A29" s="43"/>
      <c r="B29" s="39" t="s">
        <v>53</v>
      </c>
      <c r="C29" s="51"/>
      <c r="D29" s="51"/>
      <c r="E29" s="43">
        <f>E28+E27+E26</f>
        <v>6.5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83">
        <f>P28+P27+P26</f>
        <v>33</v>
      </c>
      <c r="Q29" s="83">
        <f>Q28+Q27+Q26</f>
        <v>20</v>
      </c>
      <c r="R29" s="43"/>
    </row>
    <row r="30" spans="1:18" ht="13.5" customHeight="1">
      <c r="A30" s="93"/>
      <c r="B30" s="45" t="s">
        <v>58</v>
      </c>
      <c r="C30" s="61"/>
      <c r="D30" s="47"/>
      <c r="E30" s="62">
        <f>E29</f>
        <v>6.5</v>
      </c>
      <c r="F30" s="63"/>
      <c r="G30" s="47"/>
      <c r="H30" s="47"/>
      <c r="I30" s="47"/>
      <c r="J30" s="47"/>
      <c r="K30" s="47"/>
      <c r="L30" s="47"/>
      <c r="M30" s="47"/>
      <c r="N30" s="47" t="s">
        <v>65</v>
      </c>
      <c r="O30" s="94"/>
      <c r="P30" s="95">
        <f>P29</f>
        <v>33</v>
      </c>
      <c r="Q30" s="95">
        <f>Q29</f>
        <v>20</v>
      </c>
      <c r="R30" s="96"/>
    </row>
    <row r="31" spans="1:18" ht="12.75" customHeight="1">
      <c r="A31" s="54"/>
      <c r="B31" s="54"/>
      <c r="C31" s="4"/>
      <c r="D31" s="4"/>
      <c r="E31" s="97"/>
      <c r="F31" s="9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4"/>
    </row>
    <row r="34" spans="1:18" ht="14.25" customHeight="1">
      <c r="A34" s="54"/>
      <c r="E34" s="2"/>
      <c r="F34" s="2" t="s">
        <v>130</v>
      </c>
      <c r="G34" s="2"/>
      <c r="H34" s="2"/>
      <c r="I34" s="2"/>
      <c r="J34" s="2"/>
      <c r="K34" s="2"/>
      <c r="L34" s="2"/>
      <c r="M34" s="2"/>
      <c r="N34" s="2"/>
      <c r="O34" s="99"/>
      <c r="P34" s="99"/>
      <c r="Q34" s="99"/>
      <c r="R34" s="54"/>
    </row>
    <row r="35" spans="1:18" ht="11.25" customHeight="1">
      <c r="A35" s="54"/>
      <c r="B35" s="70" t="s">
        <v>174</v>
      </c>
      <c r="O35" s="99"/>
      <c r="P35" s="99"/>
      <c r="Q35" s="99"/>
      <c r="R35" s="54"/>
    </row>
    <row r="36" spans="1:18" ht="11.25" customHeight="1">
      <c r="A36" s="54"/>
      <c r="B36" s="70" t="s">
        <v>105</v>
      </c>
      <c r="D36" s="111"/>
      <c r="E36" s="111"/>
      <c r="F36" s="111"/>
      <c r="O36" s="99"/>
      <c r="P36" s="99"/>
      <c r="Q36" s="99"/>
      <c r="R36" s="54"/>
    </row>
    <row r="37" spans="1:18" ht="11.25" customHeight="1">
      <c r="A37" s="5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54"/>
    </row>
    <row r="38" spans="1:18" ht="11.25" customHeight="1">
      <c r="A38" s="54"/>
      <c r="O38" s="99"/>
      <c r="P38" s="99"/>
      <c r="Q38" s="99"/>
      <c r="R38" s="54"/>
    </row>
    <row r="39" spans="1:18" ht="11.25" customHeight="1">
      <c r="A39" s="54"/>
      <c r="O39" s="99"/>
      <c r="P39" s="99"/>
      <c r="Q39" s="99"/>
      <c r="R39" s="54"/>
    </row>
    <row r="40" spans="15:18" ht="11.25" customHeight="1">
      <c r="O40" s="99"/>
      <c r="P40" s="99"/>
      <c r="Q40" s="99"/>
      <c r="R40" s="54"/>
    </row>
    <row r="41" spans="1:18" ht="11.25" customHeight="1">
      <c r="A41" s="64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54"/>
    </row>
    <row r="42" spans="1:18" ht="11.25" customHeight="1">
      <c r="A42" s="6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54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8:R8"/>
    <mergeCell ref="A9:R9"/>
  </mergeCells>
  <printOptions/>
  <pageMargins left="0.3402777777777778" right="0.2902777777777778" top="0.6298611111111111" bottom="0.738194444444444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Q4" sqref="Q4"/>
    </sheetView>
  </sheetViews>
  <sheetFormatPr defaultColWidth="9.00390625" defaultRowHeight="12.75"/>
  <cols>
    <col min="1" max="1" width="3.375" style="0" customWidth="1"/>
    <col min="2" max="2" width="13.375" style="0" customWidth="1"/>
    <col min="3" max="3" width="4.25390625" style="0" customWidth="1"/>
    <col min="4" max="4" width="5.75390625" style="0" customWidth="1"/>
    <col min="5" max="5" width="5.00390625" style="0" customWidth="1"/>
    <col min="6" max="6" width="12.875" style="0" customWidth="1"/>
    <col min="7" max="7" width="4.25390625" style="0" customWidth="1"/>
    <col min="8" max="8" width="5.375" style="0" customWidth="1"/>
    <col min="9" max="9" width="5.125" style="0" customWidth="1"/>
    <col min="10" max="10" width="5.00390625" style="0" customWidth="1"/>
    <col min="11" max="11" width="5.25390625" style="0" customWidth="1"/>
    <col min="12" max="12" width="7.125" style="0" customWidth="1"/>
    <col min="13" max="13" width="10.875" style="0" customWidth="1"/>
    <col min="14" max="14" width="8.125" style="0" customWidth="1"/>
    <col min="15" max="15" width="7.25390625" style="0" customWidth="1"/>
    <col min="16" max="16" width="8.625" style="0" customWidth="1"/>
    <col min="17" max="17" width="8.00390625" style="0" customWidth="1"/>
    <col min="18" max="18" width="15.75390625" style="0" customWidth="1"/>
  </cols>
  <sheetData>
    <row r="1" spans="12:18" ht="15.75">
      <c r="L1" s="272" t="s">
        <v>1</v>
      </c>
      <c r="M1" s="272"/>
      <c r="N1" s="272"/>
      <c r="O1" s="272"/>
      <c r="P1" s="272"/>
      <c r="Q1" s="272"/>
      <c r="R1" s="272"/>
    </row>
    <row r="2" spans="12:18" ht="15.75">
      <c r="L2" s="273"/>
      <c r="M2" s="272" t="s">
        <v>2</v>
      </c>
      <c r="N2" s="272"/>
      <c r="O2" s="272"/>
      <c r="P2" s="272"/>
      <c r="Q2" s="272"/>
      <c r="R2" s="272"/>
    </row>
    <row r="3" spans="12:18" ht="15.75">
      <c r="L3" s="273"/>
      <c r="M3" s="272"/>
      <c r="N3" s="274"/>
      <c r="O3" s="274" t="s">
        <v>304</v>
      </c>
      <c r="P3" s="274"/>
      <c r="Q3" s="274"/>
      <c r="R3" s="274" t="s">
        <v>305</v>
      </c>
    </row>
    <row r="4" spans="12:18" ht="15.75">
      <c r="L4" s="273"/>
      <c r="M4" s="272"/>
      <c r="N4" s="272"/>
      <c r="O4" s="272"/>
      <c r="P4" s="272"/>
      <c r="Q4" s="272"/>
      <c r="R4" s="272"/>
    </row>
    <row r="5" spans="12:18" ht="15.75">
      <c r="L5" s="273"/>
      <c r="M5" s="272"/>
      <c r="N5" s="272"/>
      <c r="O5" s="272"/>
      <c r="P5" s="272"/>
      <c r="Q5" s="272"/>
      <c r="R5" s="272"/>
    </row>
    <row r="6" spans="1:18" ht="2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">
      <c r="A7" s="7" t="s">
        <v>306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3.5">
      <c r="A8" s="8"/>
      <c r="B8" s="8"/>
      <c r="C8" s="9" t="s">
        <v>6</v>
      </c>
      <c r="D8" s="8" t="s">
        <v>6</v>
      </c>
      <c r="E8" s="8" t="s">
        <v>7</v>
      </c>
      <c r="F8" s="10" t="s">
        <v>8</v>
      </c>
      <c r="G8" s="11"/>
      <c r="H8" s="11"/>
      <c r="I8" s="11"/>
      <c r="J8" s="11"/>
      <c r="K8" s="12"/>
      <c r="L8" s="13" t="s">
        <v>9</v>
      </c>
      <c r="M8" s="13" t="s">
        <v>10</v>
      </c>
      <c r="N8" s="14" t="s">
        <v>11</v>
      </c>
      <c r="O8" s="9"/>
      <c r="P8" s="15" t="s">
        <v>12</v>
      </c>
      <c r="Q8" s="16"/>
      <c r="R8" s="14" t="s">
        <v>13</v>
      </c>
    </row>
    <row r="9" spans="1:18" ht="13.5">
      <c r="A9" s="17" t="s">
        <v>14</v>
      </c>
      <c r="B9" s="17" t="s">
        <v>15</v>
      </c>
      <c r="C9" s="18" t="s">
        <v>16</v>
      </c>
      <c r="D9" s="17" t="s">
        <v>17</v>
      </c>
      <c r="E9" s="17" t="s">
        <v>18</v>
      </c>
      <c r="F9" s="19" t="s">
        <v>19</v>
      </c>
      <c r="G9" s="20"/>
      <c r="H9" s="20"/>
      <c r="I9" s="20"/>
      <c r="J9" s="20"/>
      <c r="K9" s="21"/>
      <c r="L9" s="22" t="s">
        <v>20</v>
      </c>
      <c r="M9" s="22" t="s">
        <v>21</v>
      </c>
      <c r="N9" s="23" t="s">
        <v>22</v>
      </c>
      <c r="O9" s="24"/>
      <c r="P9" s="25" t="s">
        <v>23</v>
      </c>
      <c r="Q9" s="26"/>
      <c r="R9" s="23" t="s">
        <v>24</v>
      </c>
    </row>
    <row r="10" spans="1:18" ht="13.5">
      <c r="A10" s="17" t="s">
        <v>25</v>
      </c>
      <c r="B10" s="17"/>
      <c r="C10" s="18"/>
      <c r="D10" s="17"/>
      <c r="E10" s="17"/>
      <c r="F10" s="17" t="s">
        <v>26</v>
      </c>
      <c r="G10" s="27" t="s">
        <v>27</v>
      </c>
      <c r="H10" s="17" t="s">
        <v>28</v>
      </c>
      <c r="I10" s="27" t="s">
        <v>29</v>
      </c>
      <c r="J10" s="17" t="s">
        <v>30</v>
      </c>
      <c r="K10" s="8" t="s">
        <v>31</v>
      </c>
      <c r="L10" s="22" t="s">
        <v>32</v>
      </c>
      <c r="M10" s="22" t="s">
        <v>33</v>
      </c>
      <c r="N10" s="17" t="s">
        <v>34</v>
      </c>
      <c r="O10" s="16" t="s">
        <v>35</v>
      </c>
      <c r="P10" s="14" t="s">
        <v>36</v>
      </c>
      <c r="Q10" s="14" t="s">
        <v>37</v>
      </c>
      <c r="R10" s="23" t="s">
        <v>38</v>
      </c>
    </row>
    <row r="11" spans="1:18" ht="13.5">
      <c r="A11" s="28"/>
      <c r="B11" s="28"/>
      <c r="C11" s="24"/>
      <c r="D11" s="28"/>
      <c r="E11" s="28"/>
      <c r="F11" s="28"/>
      <c r="G11" s="29"/>
      <c r="H11" s="28" t="s">
        <v>39</v>
      </c>
      <c r="I11" s="29" t="s">
        <v>40</v>
      </c>
      <c r="J11" s="28" t="s">
        <v>41</v>
      </c>
      <c r="K11" s="28" t="s">
        <v>41</v>
      </c>
      <c r="L11" s="30" t="s">
        <v>42</v>
      </c>
      <c r="M11" s="30" t="s">
        <v>43</v>
      </c>
      <c r="N11" s="28"/>
      <c r="O11" s="26" t="s">
        <v>44</v>
      </c>
      <c r="P11" s="31" t="s">
        <v>45</v>
      </c>
      <c r="Q11" s="31" t="s">
        <v>46</v>
      </c>
      <c r="R11" s="31" t="s">
        <v>47</v>
      </c>
    </row>
    <row r="12" spans="1:18" ht="13.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3">
        <v>15</v>
      </c>
      <c r="P12" s="33">
        <v>16</v>
      </c>
      <c r="Q12" s="33">
        <v>17</v>
      </c>
      <c r="R12" s="33">
        <v>18</v>
      </c>
    </row>
    <row r="13" spans="1:18" ht="13.5">
      <c r="A13" s="43">
        <v>1</v>
      </c>
      <c r="B13" s="43" t="s">
        <v>115</v>
      </c>
      <c r="C13" s="51">
        <v>17</v>
      </c>
      <c r="D13" s="51">
        <v>5.2</v>
      </c>
      <c r="E13" s="51">
        <v>1.9</v>
      </c>
      <c r="F13" s="51" t="s">
        <v>307</v>
      </c>
      <c r="G13" s="51">
        <v>81</v>
      </c>
      <c r="H13" s="51">
        <v>0.8</v>
      </c>
      <c r="I13" s="51" t="s">
        <v>56</v>
      </c>
      <c r="J13" s="51">
        <v>27</v>
      </c>
      <c r="K13" s="51">
        <v>28</v>
      </c>
      <c r="L13" s="51"/>
      <c r="M13" s="36" t="s">
        <v>61</v>
      </c>
      <c r="N13" s="41" t="s">
        <v>62</v>
      </c>
      <c r="O13" s="53">
        <v>560</v>
      </c>
      <c r="P13" s="51">
        <v>877</v>
      </c>
      <c r="Q13" s="51">
        <v>660</v>
      </c>
      <c r="R13" s="43"/>
    </row>
    <row r="14" spans="1:18" ht="13.5">
      <c r="A14" s="43"/>
      <c r="B14" s="43"/>
      <c r="C14" s="51">
        <v>3</v>
      </c>
      <c r="D14" s="51">
        <v>33.1</v>
      </c>
      <c r="E14" s="51">
        <v>0.4</v>
      </c>
      <c r="F14" s="51" t="s">
        <v>307</v>
      </c>
      <c r="G14" s="51">
        <v>91</v>
      </c>
      <c r="H14" s="51">
        <v>0.55</v>
      </c>
      <c r="I14" s="51" t="s">
        <v>56</v>
      </c>
      <c r="J14" s="51">
        <v>31</v>
      </c>
      <c r="K14" s="51">
        <v>30</v>
      </c>
      <c r="L14" s="51"/>
      <c r="M14" s="36" t="s">
        <v>308</v>
      </c>
      <c r="N14" s="41" t="s">
        <v>62</v>
      </c>
      <c r="O14" s="53">
        <v>530</v>
      </c>
      <c r="P14" s="51">
        <v>231</v>
      </c>
      <c r="Q14" s="51">
        <v>162</v>
      </c>
      <c r="R14" s="43"/>
    </row>
    <row r="15" spans="1:18" ht="13.5">
      <c r="A15" s="45"/>
      <c r="B15" s="275" t="s">
        <v>53</v>
      </c>
      <c r="C15" s="276"/>
      <c r="D15" s="276"/>
      <c r="E15" s="45">
        <v>2.3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77">
        <v>1108</v>
      </c>
      <c r="Q15" s="277">
        <v>822</v>
      </c>
      <c r="R15" s="45"/>
    </row>
    <row r="16" spans="1:18" ht="13.5">
      <c r="A16" s="43">
        <v>2</v>
      </c>
      <c r="B16" s="43" t="s">
        <v>73</v>
      </c>
      <c r="C16" s="51">
        <v>10</v>
      </c>
      <c r="D16" s="51">
        <v>9.23</v>
      </c>
      <c r="E16" s="51">
        <v>1.5</v>
      </c>
      <c r="F16" s="38" t="s">
        <v>59</v>
      </c>
      <c r="G16" s="51">
        <v>72</v>
      </c>
      <c r="H16" s="51">
        <v>0.7</v>
      </c>
      <c r="I16" s="51" t="s">
        <v>56</v>
      </c>
      <c r="J16" s="51">
        <v>26</v>
      </c>
      <c r="K16" s="51">
        <v>28</v>
      </c>
      <c r="L16" s="51"/>
      <c r="M16" s="36" t="s">
        <v>61</v>
      </c>
      <c r="N16" s="41" t="s">
        <v>62</v>
      </c>
      <c r="O16" s="53">
        <v>510</v>
      </c>
      <c r="P16" s="51">
        <v>657</v>
      </c>
      <c r="Q16" s="51">
        <v>419</v>
      </c>
      <c r="R16" s="43"/>
    </row>
    <row r="17" spans="1:18" ht="13.5">
      <c r="A17" s="43"/>
      <c r="B17" s="43"/>
      <c r="C17" s="51">
        <v>17</v>
      </c>
      <c r="D17" s="51">
        <v>12.2</v>
      </c>
      <c r="E17" s="51">
        <v>2</v>
      </c>
      <c r="F17" s="38" t="s">
        <v>59</v>
      </c>
      <c r="G17" s="51">
        <v>77</v>
      </c>
      <c r="H17" s="51">
        <v>0.8</v>
      </c>
      <c r="I17" s="51" t="s">
        <v>56</v>
      </c>
      <c r="J17" s="51">
        <v>27</v>
      </c>
      <c r="K17" s="51">
        <v>28</v>
      </c>
      <c r="L17" s="51"/>
      <c r="M17" s="36" t="s">
        <v>61</v>
      </c>
      <c r="N17" s="41" t="s">
        <v>62</v>
      </c>
      <c r="O17" s="53">
        <v>590</v>
      </c>
      <c r="P17" s="51">
        <v>787</v>
      </c>
      <c r="Q17" s="51">
        <v>550</v>
      </c>
      <c r="R17" s="43"/>
    </row>
    <row r="18" spans="1:18" ht="13.5">
      <c r="A18" s="45"/>
      <c r="B18" s="275" t="s">
        <v>309</v>
      </c>
      <c r="C18" s="276"/>
      <c r="D18" s="276"/>
      <c r="E18" s="45">
        <f>E16+E17</f>
        <v>3.5</v>
      </c>
      <c r="F18" s="45"/>
      <c r="G18" s="45"/>
      <c r="H18" s="45"/>
      <c r="I18" s="45"/>
      <c r="J18" s="45"/>
      <c r="K18" s="45"/>
      <c r="L18" s="45"/>
      <c r="M18" s="275"/>
      <c r="N18" s="278"/>
      <c r="O18" s="279"/>
      <c r="P18" s="45">
        <f>P16+P17</f>
        <v>1444</v>
      </c>
      <c r="Q18" s="45">
        <f>Q16+Q17</f>
        <v>969</v>
      </c>
      <c r="R18" s="45"/>
    </row>
    <row r="19" spans="1:18" ht="13.5">
      <c r="A19" s="43">
        <v>3</v>
      </c>
      <c r="B19" s="43" t="s">
        <v>54</v>
      </c>
      <c r="C19" s="51">
        <v>3</v>
      </c>
      <c r="D19" s="51">
        <v>10</v>
      </c>
      <c r="E19" s="51">
        <v>4</v>
      </c>
      <c r="F19" s="51" t="s">
        <v>310</v>
      </c>
      <c r="G19" s="51">
        <v>87</v>
      </c>
      <c r="H19" s="51">
        <v>0.7</v>
      </c>
      <c r="I19" s="51" t="s">
        <v>56</v>
      </c>
      <c r="J19" s="51">
        <v>28</v>
      </c>
      <c r="K19" s="51">
        <v>32</v>
      </c>
      <c r="L19" s="51"/>
      <c r="M19" s="36" t="s">
        <v>61</v>
      </c>
      <c r="N19" s="41" t="s">
        <v>62</v>
      </c>
      <c r="O19" s="53">
        <v>500</v>
      </c>
      <c r="P19" s="51">
        <v>1036</v>
      </c>
      <c r="Q19" s="51">
        <v>702</v>
      </c>
      <c r="R19" s="43"/>
    </row>
    <row r="20" spans="1:18" ht="13.5">
      <c r="A20" s="45"/>
      <c r="B20" s="275" t="s">
        <v>53</v>
      </c>
      <c r="C20" s="276"/>
      <c r="D20" s="276"/>
      <c r="E20" s="45">
        <f>SUM(E19:E19)</f>
        <v>4</v>
      </c>
      <c r="F20" s="276"/>
      <c r="G20" s="276"/>
      <c r="H20" s="276"/>
      <c r="I20" s="276"/>
      <c r="J20" s="276"/>
      <c r="K20" s="276"/>
      <c r="L20" s="276"/>
      <c r="M20" s="280"/>
      <c r="N20" s="281"/>
      <c r="O20" s="282"/>
      <c r="P20" s="45">
        <f>SUM(P19:P19)</f>
        <v>1036</v>
      </c>
      <c r="Q20" s="45">
        <f>SUM(Q19:Q19)</f>
        <v>702</v>
      </c>
      <c r="R20" s="45"/>
    </row>
    <row r="21" spans="1:18" ht="14.25">
      <c r="A21" s="93"/>
      <c r="B21" s="45" t="s">
        <v>58</v>
      </c>
      <c r="C21" s="61"/>
      <c r="D21" s="47"/>
      <c r="E21" s="62">
        <v>9.8</v>
      </c>
      <c r="F21" s="63"/>
      <c r="G21" s="47"/>
      <c r="H21" s="47"/>
      <c r="I21" s="47"/>
      <c r="J21" s="47"/>
      <c r="K21" s="47"/>
      <c r="L21" s="47"/>
      <c r="M21" s="47"/>
      <c r="N21" s="47"/>
      <c r="O21" s="94"/>
      <c r="P21" s="95">
        <v>3588</v>
      </c>
      <c r="Q21" s="95">
        <v>2493</v>
      </c>
      <c r="R21" s="96"/>
    </row>
    <row r="22" spans="1:18" ht="14.25">
      <c r="A22" s="54"/>
      <c r="B22" s="54"/>
      <c r="C22" s="4"/>
      <c r="D22" s="4"/>
      <c r="E22" s="97"/>
      <c r="F22" s="9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4"/>
    </row>
    <row r="23" spans="1:18" ht="14.25">
      <c r="A23" s="54"/>
      <c r="B23" s="54"/>
      <c r="C23" s="4"/>
      <c r="D23" s="4"/>
      <c r="E23" s="97"/>
      <c r="F23" s="9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4"/>
    </row>
    <row r="24" spans="1:18" ht="14.25">
      <c r="A24" s="54"/>
      <c r="B24" s="54"/>
      <c r="C24" s="4"/>
      <c r="D24" s="4"/>
      <c r="E24" s="97"/>
      <c r="F24" s="98" t="s">
        <v>311</v>
      </c>
      <c r="G24" s="4"/>
      <c r="H24" s="4"/>
      <c r="I24" s="4"/>
      <c r="J24" s="4"/>
      <c r="K24" s="4"/>
      <c r="L24" s="4" t="s">
        <v>312</v>
      </c>
      <c r="M24" s="4"/>
      <c r="N24" s="4"/>
      <c r="O24" s="4"/>
      <c r="P24" s="4"/>
      <c r="Q24" s="4"/>
      <c r="R24" s="64"/>
    </row>
    <row r="25" spans="1:18" ht="14.25">
      <c r="A25" s="54"/>
      <c r="B25" s="54"/>
      <c r="C25" s="4"/>
      <c r="D25" s="4"/>
      <c r="E25" s="97"/>
      <c r="F25" s="9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4"/>
    </row>
    <row r="26" spans="1:18" ht="14.25">
      <c r="A26" s="283"/>
      <c r="B26" s="283" t="s">
        <v>313</v>
      </c>
      <c r="C26" s="283"/>
      <c r="D26" s="4"/>
      <c r="E26" s="97"/>
      <c r="F26" s="9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4"/>
    </row>
  </sheetData>
  <sheetProtection selectLockedCells="1" selectUnlockedCells="1"/>
  <mergeCells count="4">
    <mergeCell ref="L1:R1"/>
    <mergeCell ref="M2:R2"/>
    <mergeCell ref="A6:R6"/>
    <mergeCell ref="A7:R7"/>
  </mergeCells>
  <printOptions/>
  <pageMargins left="1.4430555555555555" right="0.7875" top="0.28125" bottom="0.10902777777777778" header="0.5118055555555555" footer="0.5118055555555555"/>
  <pageSetup horizontalDpi="300" verticalDpi="300" orientation="landscape" paperSize="9" scale="8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9" sqref="T29"/>
    </sheetView>
  </sheetViews>
  <sheetFormatPr defaultColWidth="12.00390625" defaultRowHeight="12.75"/>
  <cols>
    <col min="1" max="1" width="5.00390625" style="0" customWidth="1"/>
    <col min="2" max="2" width="13.875" style="0" customWidth="1"/>
    <col min="3" max="3" width="6.375" style="0" customWidth="1"/>
    <col min="4" max="4" width="6.25390625" style="0" customWidth="1"/>
    <col min="5" max="5" width="6.75390625" style="0" customWidth="1"/>
    <col min="6" max="6" width="11.375" style="0" customWidth="1"/>
    <col min="7" max="7" width="6.25390625" style="0" customWidth="1"/>
    <col min="8" max="8" width="5.625" style="0" customWidth="1"/>
    <col min="9" max="9" width="6.00390625" style="0" customWidth="1"/>
    <col min="10" max="10" width="6.625" style="0" customWidth="1"/>
    <col min="11" max="11" width="6.125" style="0" customWidth="1"/>
    <col min="12" max="12" width="7.125" style="0" customWidth="1"/>
    <col min="13" max="13" width="14.625" style="0" customWidth="1"/>
    <col min="14" max="14" width="8.00390625" style="0" customWidth="1"/>
    <col min="15" max="15" width="6.50390625" style="0" customWidth="1"/>
    <col min="16" max="16" width="6.625" style="0" customWidth="1"/>
    <col min="17" max="17" width="6.25390625" style="0" customWidth="1"/>
    <col min="18" max="18" width="13.625" style="0" customWidth="1"/>
    <col min="19" max="16384" width="11.625" style="0" customWidth="1"/>
  </cols>
  <sheetData>
    <row r="1" spans="1:18" ht="14.25">
      <c r="A1" s="284"/>
      <c r="B1" s="285"/>
      <c r="C1" s="285"/>
      <c r="D1" s="285"/>
      <c r="E1" s="285"/>
      <c r="F1" s="284"/>
      <c r="G1" s="284"/>
      <c r="H1" s="284"/>
      <c r="I1" s="284"/>
      <c r="J1" s="284"/>
      <c r="K1" s="284"/>
      <c r="L1" s="284"/>
      <c r="M1" s="4" t="s">
        <v>0</v>
      </c>
      <c r="N1" s="4"/>
      <c r="O1" s="4"/>
      <c r="P1" s="4"/>
      <c r="Q1" s="4"/>
      <c r="R1" s="4"/>
    </row>
    <row r="2" spans="1:18" ht="14.25">
      <c r="A2" s="284"/>
      <c r="B2" s="4"/>
      <c r="C2" s="4"/>
      <c r="D2" s="4"/>
      <c r="E2" s="4"/>
      <c r="F2" s="4"/>
      <c r="G2" s="284"/>
      <c r="H2" s="284"/>
      <c r="I2" s="284"/>
      <c r="J2" s="284"/>
      <c r="K2" s="284"/>
      <c r="L2" s="4" t="s">
        <v>1</v>
      </c>
      <c r="M2" s="4"/>
      <c r="N2" s="4"/>
      <c r="O2" s="4"/>
      <c r="P2" s="4"/>
      <c r="Q2" s="4"/>
      <c r="R2" s="4"/>
    </row>
    <row r="3" spans="1:18" ht="14.25">
      <c r="A3" s="284"/>
      <c r="B3" s="284"/>
      <c r="C3" s="4"/>
      <c r="D3" s="4"/>
      <c r="E3" s="4"/>
      <c r="F3" s="4"/>
      <c r="G3" s="284"/>
      <c r="H3" s="284"/>
      <c r="I3" s="284"/>
      <c r="J3" s="284"/>
      <c r="K3" s="284"/>
      <c r="L3" s="284"/>
      <c r="M3" s="4" t="s">
        <v>2</v>
      </c>
      <c r="N3" s="4"/>
      <c r="O3" s="4"/>
      <c r="P3" s="4"/>
      <c r="Q3" s="4"/>
      <c r="R3" s="4"/>
    </row>
    <row r="4" spans="1:18" ht="14.2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  <c r="N4" s="285"/>
      <c r="O4" s="285"/>
      <c r="P4" s="4" t="s">
        <v>314</v>
      </c>
      <c r="Q4" s="4"/>
      <c r="R4" s="4"/>
    </row>
    <row r="5" spans="1:18" ht="14.25">
      <c r="A5" s="4" t="s">
        <v>315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>
      <c r="A6" s="286" t="s">
        <v>316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</row>
    <row r="7" spans="1:18" ht="13.5" customHeight="1">
      <c r="A7" s="14"/>
      <c r="B7" s="14"/>
      <c r="C7" s="15" t="s">
        <v>6</v>
      </c>
      <c r="D7" s="14" t="s">
        <v>6</v>
      </c>
      <c r="E7" s="14" t="s">
        <v>7</v>
      </c>
      <c r="F7" s="287" t="s">
        <v>8</v>
      </c>
      <c r="G7" s="288"/>
      <c r="H7" s="288"/>
      <c r="I7" s="288"/>
      <c r="J7" s="288"/>
      <c r="K7" s="289"/>
      <c r="L7" s="16" t="s">
        <v>9</v>
      </c>
      <c r="M7" s="16" t="s">
        <v>10</v>
      </c>
      <c r="N7" s="14" t="s">
        <v>11</v>
      </c>
      <c r="O7" s="290" t="s">
        <v>317</v>
      </c>
      <c r="P7" s="290"/>
      <c r="Q7" s="290"/>
      <c r="R7" s="14" t="s">
        <v>13</v>
      </c>
    </row>
    <row r="8" spans="1:18" ht="13.5">
      <c r="A8" s="23" t="s">
        <v>14</v>
      </c>
      <c r="B8" s="23" t="s">
        <v>15</v>
      </c>
      <c r="C8" s="291" t="s">
        <v>16</v>
      </c>
      <c r="D8" s="23" t="s">
        <v>17</v>
      </c>
      <c r="E8" s="23" t="s">
        <v>18</v>
      </c>
      <c r="F8" s="292" t="s">
        <v>19</v>
      </c>
      <c r="G8" s="293"/>
      <c r="H8" s="293"/>
      <c r="I8" s="293"/>
      <c r="J8" s="293"/>
      <c r="K8" s="294"/>
      <c r="L8" s="167" t="s">
        <v>20</v>
      </c>
      <c r="M8" s="167" t="s">
        <v>21</v>
      </c>
      <c r="N8" s="23" t="s">
        <v>22</v>
      </c>
      <c r="O8" s="290"/>
      <c r="P8" s="290"/>
      <c r="Q8" s="290"/>
      <c r="R8" s="23" t="s">
        <v>24</v>
      </c>
    </row>
    <row r="9" spans="1:18" ht="13.5">
      <c r="A9" s="23" t="s">
        <v>25</v>
      </c>
      <c r="B9" s="23"/>
      <c r="C9" s="291"/>
      <c r="D9" s="23"/>
      <c r="E9" s="23"/>
      <c r="F9" s="23" t="s">
        <v>26</v>
      </c>
      <c r="G9" s="295" t="s">
        <v>27</v>
      </c>
      <c r="H9" s="23" t="s">
        <v>28</v>
      </c>
      <c r="I9" s="295" t="s">
        <v>29</v>
      </c>
      <c r="J9" s="23" t="s">
        <v>30</v>
      </c>
      <c r="K9" s="14" t="s">
        <v>31</v>
      </c>
      <c r="L9" s="167" t="s">
        <v>32</v>
      </c>
      <c r="M9" s="167" t="s">
        <v>33</v>
      </c>
      <c r="N9" s="23" t="s">
        <v>34</v>
      </c>
      <c r="O9" s="16" t="s">
        <v>35</v>
      </c>
      <c r="P9" s="14" t="s">
        <v>36</v>
      </c>
      <c r="Q9" s="14" t="s">
        <v>37</v>
      </c>
      <c r="R9" s="23" t="s">
        <v>38</v>
      </c>
    </row>
    <row r="10" spans="1:18" ht="13.5">
      <c r="A10" s="31"/>
      <c r="B10" s="31"/>
      <c r="C10" s="25"/>
      <c r="D10" s="31"/>
      <c r="E10" s="31"/>
      <c r="F10" s="31"/>
      <c r="G10" s="296"/>
      <c r="H10" s="31" t="s">
        <v>39</v>
      </c>
      <c r="I10" s="296" t="s">
        <v>40</v>
      </c>
      <c r="J10" s="31" t="s">
        <v>41</v>
      </c>
      <c r="K10" s="31" t="s">
        <v>41</v>
      </c>
      <c r="L10" s="26" t="s">
        <v>42</v>
      </c>
      <c r="M10" s="26" t="s">
        <v>43</v>
      </c>
      <c r="N10" s="31"/>
      <c r="O10" s="26" t="s">
        <v>44</v>
      </c>
      <c r="P10" s="31" t="s">
        <v>45</v>
      </c>
      <c r="Q10" s="31" t="s">
        <v>46</v>
      </c>
      <c r="R10" s="31" t="s">
        <v>47</v>
      </c>
    </row>
    <row r="11" spans="1:18" ht="14.25">
      <c r="A11" s="297">
        <v>1</v>
      </c>
      <c r="B11" s="297">
        <v>2</v>
      </c>
      <c r="C11" s="297">
        <v>3</v>
      </c>
      <c r="D11" s="297">
        <v>4</v>
      </c>
      <c r="E11" s="297">
        <v>5</v>
      </c>
      <c r="F11" s="297">
        <v>6</v>
      </c>
      <c r="G11" s="297">
        <v>7</v>
      </c>
      <c r="H11" s="297">
        <v>8</v>
      </c>
      <c r="I11" s="297">
        <v>9</v>
      </c>
      <c r="J11" s="297">
        <v>10</v>
      </c>
      <c r="K11" s="297" t="s">
        <v>107</v>
      </c>
      <c r="L11" s="297">
        <v>12</v>
      </c>
      <c r="M11" s="298">
        <v>13</v>
      </c>
      <c r="N11" s="297">
        <v>14</v>
      </c>
      <c r="O11" s="297">
        <v>15</v>
      </c>
      <c r="P11" s="297">
        <v>16</v>
      </c>
      <c r="Q11" s="297">
        <v>17</v>
      </c>
      <c r="R11" s="297">
        <v>18</v>
      </c>
    </row>
    <row r="12" spans="1:18" ht="14.25">
      <c r="A12" s="299" t="s">
        <v>108</v>
      </c>
      <c r="B12" s="299" t="s">
        <v>54</v>
      </c>
      <c r="C12" s="300">
        <v>18</v>
      </c>
      <c r="D12" s="301">
        <v>10</v>
      </c>
      <c r="E12" s="300">
        <v>3.2</v>
      </c>
      <c r="F12" s="300" t="s">
        <v>318</v>
      </c>
      <c r="G12" s="300">
        <v>72</v>
      </c>
      <c r="H12" s="300">
        <v>0.6000000000000001</v>
      </c>
      <c r="I12" s="300" t="s">
        <v>56</v>
      </c>
      <c r="J12" s="300">
        <v>27</v>
      </c>
      <c r="K12" s="300">
        <v>28</v>
      </c>
      <c r="L12" s="300">
        <v>7700</v>
      </c>
      <c r="M12" s="51" t="s">
        <v>319</v>
      </c>
      <c r="N12" s="300" t="s">
        <v>52</v>
      </c>
      <c r="O12" s="302">
        <f>P12/E12</f>
        <v>14.6875</v>
      </c>
      <c r="P12" s="300">
        <v>47</v>
      </c>
      <c r="Q12" s="300">
        <v>40</v>
      </c>
      <c r="R12" s="297"/>
    </row>
    <row r="13" spans="1:18" ht="14.25">
      <c r="A13" s="299"/>
      <c r="B13" s="299"/>
      <c r="C13" s="300">
        <v>17</v>
      </c>
      <c r="D13" s="301">
        <v>40</v>
      </c>
      <c r="E13" s="300">
        <v>0.8</v>
      </c>
      <c r="F13" s="303" t="s">
        <v>59</v>
      </c>
      <c r="G13" s="300">
        <v>102</v>
      </c>
      <c r="H13" s="300">
        <v>0.6000000000000001</v>
      </c>
      <c r="I13" s="300" t="s">
        <v>60</v>
      </c>
      <c r="J13" s="300">
        <v>29</v>
      </c>
      <c r="K13" s="300">
        <v>32</v>
      </c>
      <c r="L13" s="300">
        <v>8100</v>
      </c>
      <c r="M13" s="51" t="s">
        <v>319</v>
      </c>
      <c r="N13" s="300" t="s">
        <v>65</v>
      </c>
      <c r="O13" s="302">
        <f>P13/E13</f>
        <v>3.75</v>
      </c>
      <c r="P13" s="300">
        <v>3</v>
      </c>
      <c r="Q13" s="300">
        <v>1</v>
      </c>
      <c r="R13" s="297"/>
    </row>
    <row r="14" spans="1:18" ht="14.25">
      <c r="A14" s="299"/>
      <c r="B14" s="304" t="s">
        <v>53</v>
      </c>
      <c r="C14" s="300"/>
      <c r="D14" s="301"/>
      <c r="E14" s="299">
        <f>SUM(E12:E13)</f>
        <v>4</v>
      </c>
      <c r="F14" s="300"/>
      <c r="G14" s="300"/>
      <c r="H14" s="300"/>
      <c r="I14" s="300"/>
      <c r="J14" s="300"/>
      <c r="K14" s="300"/>
      <c r="L14" s="300"/>
      <c r="M14" s="303"/>
      <c r="N14" s="300"/>
      <c r="O14" s="302"/>
      <c r="P14" s="299">
        <f>SUM(P12:P13)</f>
        <v>50</v>
      </c>
      <c r="Q14" s="299">
        <f>SUM(Q12:Q13)</f>
        <v>41</v>
      </c>
      <c r="R14" s="297"/>
    </row>
    <row r="15" spans="1:18" ht="14.25">
      <c r="A15" s="68" t="s">
        <v>110</v>
      </c>
      <c r="B15" s="68" t="s">
        <v>115</v>
      </c>
      <c r="C15" s="303">
        <v>11</v>
      </c>
      <c r="D15" s="303">
        <v>16</v>
      </c>
      <c r="E15" s="303">
        <v>3</v>
      </c>
      <c r="F15" s="303" t="s">
        <v>177</v>
      </c>
      <c r="G15" s="303">
        <v>61</v>
      </c>
      <c r="H15" s="303">
        <v>0.75</v>
      </c>
      <c r="I15" s="303" t="s">
        <v>149</v>
      </c>
      <c r="J15" s="303">
        <v>24</v>
      </c>
      <c r="K15" s="303">
        <v>24</v>
      </c>
      <c r="L15" s="303">
        <v>7600</v>
      </c>
      <c r="M15" s="303" t="s">
        <v>320</v>
      </c>
      <c r="N15" s="300" t="s">
        <v>52</v>
      </c>
      <c r="O15" s="305">
        <f>P15/E15</f>
        <v>9.666666666666666</v>
      </c>
      <c r="P15" s="303">
        <v>29</v>
      </c>
      <c r="Q15" s="303">
        <v>29</v>
      </c>
      <c r="R15" s="68"/>
    </row>
    <row r="16" spans="1:18" ht="14.25">
      <c r="A16" s="68"/>
      <c r="B16" s="68"/>
      <c r="C16" s="303">
        <v>3</v>
      </c>
      <c r="D16" s="303">
        <v>16</v>
      </c>
      <c r="E16" s="303">
        <v>2</v>
      </c>
      <c r="F16" s="303" t="s">
        <v>59</v>
      </c>
      <c r="G16" s="303">
        <v>91</v>
      </c>
      <c r="H16" s="303">
        <v>0.45</v>
      </c>
      <c r="I16" s="303" t="s">
        <v>173</v>
      </c>
      <c r="J16" s="303">
        <v>32</v>
      </c>
      <c r="K16" s="303">
        <v>36</v>
      </c>
      <c r="L16" s="303">
        <v>900</v>
      </c>
      <c r="M16" s="51" t="s">
        <v>319</v>
      </c>
      <c r="N16" s="300" t="s">
        <v>52</v>
      </c>
      <c r="O16" s="305">
        <f>P16/E16</f>
        <v>7</v>
      </c>
      <c r="P16" s="303">
        <v>14</v>
      </c>
      <c r="Q16" s="303">
        <v>14</v>
      </c>
      <c r="R16" s="68"/>
    </row>
    <row r="17" spans="1:18" s="306" customFormat="1" ht="14.25">
      <c r="A17" s="68"/>
      <c r="B17" s="68"/>
      <c r="C17" s="303">
        <v>10</v>
      </c>
      <c r="D17" s="303">
        <v>5</v>
      </c>
      <c r="E17" s="303">
        <v>1.4</v>
      </c>
      <c r="F17" s="303" t="s">
        <v>321</v>
      </c>
      <c r="G17" s="303">
        <v>52</v>
      </c>
      <c r="H17" s="303">
        <v>0.7</v>
      </c>
      <c r="I17" s="303" t="s">
        <v>149</v>
      </c>
      <c r="J17" s="303">
        <v>21</v>
      </c>
      <c r="K17" s="303">
        <v>20</v>
      </c>
      <c r="L17" s="303">
        <v>500</v>
      </c>
      <c r="M17" s="51" t="s">
        <v>319</v>
      </c>
      <c r="N17" s="300" t="s">
        <v>65</v>
      </c>
      <c r="O17" s="305">
        <f>P17/E17</f>
        <v>5</v>
      </c>
      <c r="P17" s="303">
        <v>7</v>
      </c>
      <c r="Q17" s="303">
        <v>3</v>
      </c>
      <c r="R17" s="68"/>
    </row>
    <row r="18" spans="1:18" ht="14.25">
      <c r="A18" s="68"/>
      <c r="B18" s="68"/>
      <c r="C18" s="303">
        <v>36</v>
      </c>
      <c r="D18" s="303">
        <v>8</v>
      </c>
      <c r="E18" s="303">
        <v>3.5</v>
      </c>
      <c r="F18" s="303" t="s">
        <v>59</v>
      </c>
      <c r="G18" s="303">
        <v>60</v>
      </c>
      <c r="H18" s="303">
        <v>0.75</v>
      </c>
      <c r="I18" s="303" t="s">
        <v>149</v>
      </c>
      <c r="J18" s="303">
        <v>23</v>
      </c>
      <c r="K18" s="303">
        <v>22</v>
      </c>
      <c r="L18" s="303">
        <v>4500</v>
      </c>
      <c r="M18" s="303" t="s">
        <v>61</v>
      </c>
      <c r="N18" s="300" t="s">
        <v>65</v>
      </c>
      <c r="O18" s="305">
        <f>P18/E18</f>
        <v>5.142857142857143</v>
      </c>
      <c r="P18" s="303">
        <v>18</v>
      </c>
      <c r="Q18" s="303">
        <v>7</v>
      </c>
      <c r="R18" s="68"/>
    </row>
    <row r="19" spans="1:18" ht="14.25">
      <c r="A19" s="68"/>
      <c r="B19" s="68"/>
      <c r="C19" s="303">
        <v>38</v>
      </c>
      <c r="D19" s="303">
        <v>18</v>
      </c>
      <c r="E19" s="303">
        <v>3.1</v>
      </c>
      <c r="F19" s="303" t="s">
        <v>59</v>
      </c>
      <c r="G19" s="303">
        <v>40</v>
      </c>
      <c r="H19" s="303">
        <v>0.85</v>
      </c>
      <c r="I19" s="303" t="s">
        <v>173</v>
      </c>
      <c r="J19" s="303">
        <v>18</v>
      </c>
      <c r="K19" s="303">
        <v>14</v>
      </c>
      <c r="L19" s="303">
        <v>1120</v>
      </c>
      <c r="M19" s="303" t="s">
        <v>61</v>
      </c>
      <c r="N19" s="300" t="s">
        <v>65</v>
      </c>
      <c r="O19" s="305">
        <f>P19/E18</f>
        <v>4</v>
      </c>
      <c r="P19" s="303">
        <v>14</v>
      </c>
      <c r="Q19" s="303">
        <v>5</v>
      </c>
      <c r="R19" s="68"/>
    </row>
    <row r="20" spans="1:18" ht="14.25">
      <c r="A20" s="68"/>
      <c r="B20" s="68"/>
      <c r="C20" s="303">
        <v>19</v>
      </c>
      <c r="D20" s="303">
        <v>38</v>
      </c>
      <c r="E20" s="303">
        <v>2</v>
      </c>
      <c r="F20" s="303" t="s">
        <v>322</v>
      </c>
      <c r="G20" s="303">
        <v>26</v>
      </c>
      <c r="H20" s="303">
        <v>0.75</v>
      </c>
      <c r="I20" s="303" t="s">
        <v>323</v>
      </c>
      <c r="J20" s="303">
        <v>6</v>
      </c>
      <c r="K20" s="303">
        <v>6</v>
      </c>
      <c r="L20" s="303">
        <v>290</v>
      </c>
      <c r="M20" s="303" t="s">
        <v>61</v>
      </c>
      <c r="N20" s="300" t="s">
        <v>65</v>
      </c>
      <c r="O20" s="305">
        <f>P20/E20</f>
        <v>5</v>
      </c>
      <c r="P20" s="303">
        <v>10</v>
      </c>
      <c r="Q20" s="303">
        <v>4</v>
      </c>
      <c r="R20" s="68"/>
    </row>
    <row r="21" spans="1:18" ht="14.25">
      <c r="A21" s="68"/>
      <c r="B21" s="68"/>
      <c r="C21" s="303">
        <v>14</v>
      </c>
      <c r="D21" s="303">
        <v>2</v>
      </c>
      <c r="E21" s="303">
        <v>1</v>
      </c>
      <c r="F21" s="303" t="s">
        <v>59</v>
      </c>
      <c r="G21" s="303">
        <v>52</v>
      </c>
      <c r="H21" s="303">
        <v>0.75</v>
      </c>
      <c r="I21" s="303" t="s">
        <v>324</v>
      </c>
      <c r="J21" s="303">
        <v>25</v>
      </c>
      <c r="K21" s="303">
        <v>30</v>
      </c>
      <c r="L21" s="303">
        <v>1860</v>
      </c>
      <c r="M21" s="303" t="s">
        <v>320</v>
      </c>
      <c r="N21" s="300" t="s">
        <v>52</v>
      </c>
      <c r="O21" s="305">
        <f>P21/E21</f>
        <v>8</v>
      </c>
      <c r="P21" s="303">
        <v>8</v>
      </c>
      <c r="Q21" s="303">
        <v>8</v>
      </c>
      <c r="R21" s="68"/>
    </row>
    <row r="22" spans="1:18" ht="14.25" customHeight="1">
      <c r="A22" s="68"/>
      <c r="B22" s="304" t="s">
        <v>53</v>
      </c>
      <c r="C22" s="303"/>
      <c r="D22" s="303"/>
      <c r="E22" s="68">
        <f>SUM(E15:E21)</f>
        <v>16</v>
      </c>
      <c r="F22" s="303"/>
      <c r="G22" s="303"/>
      <c r="H22" s="303"/>
      <c r="I22" s="303"/>
      <c r="J22" s="303"/>
      <c r="K22" s="303"/>
      <c r="L22" s="303"/>
      <c r="M22" s="303"/>
      <c r="N22" s="300"/>
      <c r="O22" s="305"/>
      <c r="P22" s="68">
        <f>SUM(P15:P21)</f>
        <v>100</v>
      </c>
      <c r="Q22" s="68">
        <f>SUM(Q15:Q21)</f>
        <v>70</v>
      </c>
      <c r="R22" s="68"/>
    </row>
    <row r="23" spans="1:18" ht="14.25">
      <c r="A23" s="68" t="s">
        <v>112</v>
      </c>
      <c r="B23" s="68" t="s">
        <v>73</v>
      </c>
      <c r="C23" s="303">
        <v>12</v>
      </c>
      <c r="D23" s="305">
        <v>32</v>
      </c>
      <c r="E23" s="303">
        <v>1.5</v>
      </c>
      <c r="F23" s="307" t="s">
        <v>59</v>
      </c>
      <c r="G23" s="303">
        <v>34</v>
      </c>
      <c r="H23" s="303">
        <v>0.7</v>
      </c>
      <c r="I23" s="303" t="s">
        <v>60</v>
      </c>
      <c r="J23" s="303">
        <v>12</v>
      </c>
      <c r="K23" s="303">
        <v>16</v>
      </c>
      <c r="L23" s="303">
        <v>240</v>
      </c>
      <c r="M23" s="303" t="s">
        <v>151</v>
      </c>
      <c r="N23" s="303" t="s">
        <v>65</v>
      </c>
      <c r="O23" s="305">
        <f>P23/E23</f>
        <v>4.666666666666667</v>
      </c>
      <c r="P23" s="303">
        <v>7</v>
      </c>
      <c r="Q23" s="303">
        <v>5</v>
      </c>
      <c r="R23" s="68"/>
    </row>
    <row r="24" spans="1:18" ht="14.25">
      <c r="A24" s="68"/>
      <c r="B24" s="308"/>
      <c r="C24" s="303">
        <v>11</v>
      </c>
      <c r="D24" s="305">
        <v>19</v>
      </c>
      <c r="E24" s="303">
        <v>9.9</v>
      </c>
      <c r="F24" s="303" t="s">
        <v>59</v>
      </c>
      <c r="G24" s="303">
        <v>55</v>
      </c>
      <c r="H24" s="303">
        <v>0.8</v>
      </c>
      <c r="I24" s="303" t="s">
        <v>60</v>
      </c>
      <c r="J24" s="303">
        <v>19</v>
      </c>
      <c r="K24" s="303">
        <v>22</v>
      </c>
      <c r="L24" s="303">
        <v>3890</v>
      </c>
      <c r="M24" s="303" t="s">
        <v>151</v>
      </c>
      <c r="N24" s="303" t="s">
        <v>65</v>
      </c>
      <c r="O24" s="305">
        <f>P24/E24</f>
        <v>4.242424242424242</v>
      </c>
      <c r="P24" s="303">
        <v>42</v>
      </c>
      <c r="Q24" s="303">
        <v>28</v>
      </c>
      <c r="R24" s="68"/>
    </row>
    <row r="25" spans="1:18" ht="14.25">
      <c r="A25" s="68"/>
      <c r="B25" s="308"/>
      <c r="C25" s="303">
        <v>10</v>
      </c>
      <c r="D25" s="309">
        <v>21</v>
      </c>
      <c r="E25" s="303">
        <v>3.2</v>
      </c>
      <c r="F25" s="307" t="s">
        <v>59</v>
      </c>
      <c r="G25" s="303">
        <v>55</v>
      </c>
      <c r="H25" s="303">
        <v>0.6000000000000001</v>
      </c>
      <c r="I25" s="303" t="s">
        <v>60</v>
      </c>
      <c r="J25" s="303">
        <v>20</v>
      </c>
      <c r="K25" s="303">
        <v>24</v>
      </c>
      <c r="L25" s="303">
        <v>1420</v>
      </c>
      <c r="M25" s="303" t="s">
        <v>151</v>
      </c>
      <c r="N25" s="303" t="s">
        <v>65</v>
      </c>
      <c r="O25" s="305">
        <f>P25/E25</f>
        <v>4.6875</v>
      </c>
      <c r="P25" s="303">
        <v>15</v>
      </c>
      <c r="Q25" s="303">
        <v>9</v>
      </c>
      <c r="R25" s="68"/>
    </row>
    <row r="26" spans="1:18" ht="14.25">
      <c r="A26" s="68"/>
      <c r="B26" s="308"/>
      <c r="C26" s="303">
        <v>10</v>
      </c>
      <c r="D26" s="309">
        <v>9.12</v>
      </c>
      <c r="E26" s="303">
        <v>0.5</v>
      </c>
      <c r="F26" s="303" t="s">
        <v>59</v>
      </c>
      <c r="G26" s="303">
        <v>72</v>
      </c>
      <c r="H26" s="303">
        <v>0.7</v>
      </c>
      <c r="I26" s="303" t="s">
        <v>149</v>
      </c>
      <c r="J26" s="303">
        <v>26</v>
      </c>
      <c r="K26" s="303">
        <v>28</v>
      </c>
      <c r="L26" s="303">
        <v>46920</v>
      </c>
      <c r="M26" s="303" t="s">
        <v>61</v>
      </c>
      <c r="N26" s="303" t="s">
        <v>62</v>
      </c>
      <c r="O26" s="303">
        <f>P26/E26</f>
        <v>404</v>
      </c>
      <c r="P26" s="303">
        <v>202</v>
      </c>
      <c r="Q26" s="303">
        <v>165</v>
      </c>
      <c r="R26" s="68"/>
    </row>
    <row r="27" spans="1:18" ht="14.25">
      <c r="A27" s="68"/>
      <c r="B27" s="308"/>
      <c r="C27" s="303">
        <v>12</v>
      </c>
      <c r="D27" s="310">
        <v>19.2</v>
      </c>
      <c r="E27" s="303">
        <v>2.3</v>
      </c>
      <c r="F27" s="303" t="s">
        <v>139</v>
      </c>
      <c r="G27" s="303">
        <v>74</v>
      </c>
      <c r="H27" s="303">
        <v>0.6000000000000001</v>
      </c>
      <c r="I27" s="303" t="s">
        <v>149</v>
      </c>
      <c r="J27" s="303">
        <v>26</v>
      </c>
      <c r="K27" s="303">
        <v>26</v>
      </c>
      <c r="L27" s="303">
        <v>7310</v>
      </c>
      <c r="M27" s="303" t="s">
        <v>61</v>
      </c>
      <c r="N27" s="303" t="s">
        <v>62</v>
      </c>
      <c r="O27" s="305">
        <f>P27/E27</f>
        <v>187.82608695652175</v>
      </c>
      <c r="P27" s="303">
        <v>432</v>
      </c>
      <c r="Q27" s="303">
        <v>271</v>
      </c>
      <c r="R27" s="68"/>
    </row>
    <row r="28" spans="1:18" ht="14.25">
      <c r="A28" s="68"/>
      <c r="B28" s="308"/>
      <c r="C28" s="303">
        <v>12</v>
      </c>
      <c r="D28" s="310">
        <v>19.3</v>
      </c>
      <c r="E28" s="303">
        <v>2.6</v>
      </c>
      <c r="F28" s="303" t="s">
        <v>139</v>
      </c>
      <c r="G28" s="303">
        <v>74</v>
      </c>
      <c r="H28" s="303">
        <v>0.6000000000000001</v>
      </c>
      <c r="I28" s="303" t="s">
        <v>149</v>
      </c>
      <c r="J28" s="303">
        <v>26</v>
      </c>
      <c r="K28" s="303">
        <v>26</v>
      </c>
      <c r="L28" s="303">
        <v>7310</v>
      </c>
      <c r="M28" s="303" t="s">
        <v>61</v>
      </c>
      <c r="N28" s="303" t="s">
        <v>62</v>
      </c>
      <c r="O28" s="305">
        <f>P28/E28</f>
        <v>223.07692307692307</v>
      </c>
      <c r="P28" s="303">
        <v>580</v>
      </c>
      <c r="Q28" s="303">
        <v>374</v>
      </c>
      <c r="R28" s="68"/>
    </row>
    <row r="29" spans="1:18" ht="14.25">
      <c r="A29" s="68"/>
      <c r="B29" s="308"/>
      <c r="C29" s="303">
        <v>13</v>
      </c>
      <c r="D29" s="309">
        <v>1</v>
      </c>
      <c r="E29" s="303">
        <v>1.4</v>
      </c>
      <c r="F29" s="303" t="s">
        <v>49</v>
      </c>
      <c r="G29" s="303">
        <v>42</v>
      </c>
      <c r="H29" s="303">
        <v>0.8</v>
      </c>
      <c r="I29" s="303" t="s">
        <v>173</v>
      </c>
      <c r="J29" s="303">
        <v>18</v>
      </c>
      <c r="K29" s="303">
        <v>20</v>
      </c>
      <c r="L29" s="303">
        <v>500</v>
      </c>
      <c r="M29" s="303" t="s">
        <v>61</v>
      </c>
      <c r="N29" s="303" t="s">
        <v>62</v>
      </c>
      <c r="O29" s="305">
        <f>P29/E29</f>
        <v>200.71428571428572</v>
      </c>
      <c r="P29" s="303">
        <v>281</v>
      </c>
      <c r="Q29" s="303">
        <v>221</v>
      </c>
      <c r="R29" s="68"/>
    </row>
    <row r="30" spans="1:18" ht="14.25">
      <c r="A30" s="68"/>
      <c r="B30" s="308"/>
      <c r="C30" s="303">
        <v>10</v>
      </c>
      <c r="D30" s="309">
        <v>9.11</v>
      </c>
      <c r="E30" s="303">
        <v>3.5</v>
      </c>
      <c r="F30" s="303" t="s">
        <v>59</v>
      </c>
      <c r="G30" s="303">
        <v>72</v>
      </c>
      <c r="H30" s="303">
        <v>0.7</v>
      </c>
      <c r="I30" s="303" t="s">
        <v>149</v>
      </c>
      <c r="J30" s="303">
        <v>26</v>
      </c>
      <c r="K30" s="303">
        <v>28</v>
      </c>
      <c r="L30" s="303">
        <v>46920</v>
      </c>
      <c r="M30" s="303" t="s">
        <v>61</v>
      </c>
      <c r="N30" s="303" t="s">
        <v>62</v>
      </c>
      <c r="O30" s="303">
        <f>P30/E30</f>
        <v>406</v>
      </c>
      <c r="P30" s="303">
        <v>1421</v>
      </c>
      <c r="Q30" s="303">
        <v>1137</v>
      </c>
      <c r="R30" s="68"/>
    </row>
    <row r="31" spans="1:18" ht="14.25">
      <c r="A31" s="68"/>
      <c r="B31" s="304" t="s">
        <v>53</v>
      </c>
      <c r="C31" s="303"/>
      <c r="D31" s="310"/>
      <c r="E31" s="68">
        <f>SUM(E23:E30)</f>
        <v>24.900000000000002</v>
      </c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68">
        <f>SUM(P23:P30)</f>
        <v>2980</v>
      </c>
      <c r="Q31" s="68">
        <f>SUM(Q23:Q30)</f>
        <v>2210</v>
      </c>
      <c r="R31" s="68"/>
    </row>
    <row r="32" spans="1:18" ht="14.25">
      <c r="A32" s="311">
        <v>4</v>
      </c>
      <c r="B32" s="68" t="s">
        <v>118</v>
      </c>
      <c r="C32" s="303">
        <v>9</v>
      </c>
      <c r="D32" s="303">
        <v>5</v>
      </c>
      <c r="E32" s="303">
        <v>1</v>
      </c>
      <c r="F32" s="303" t="s">
        <v>90</v>
      </c>
      <c r="G32" s="303">
        <v>72</v>
      </c>
      <c r="H32" s="303">
        <v>0.75</v>
      </c>
      <c r="I32" s="303" t="s">
        <v>56</v>
      </c>
      <c r="J32" s="303">
        <v>26</v>
      </c>
      <c r="K32" s="303">
        <v>28</v>
      </c>
      <c r="L32" s="303">
        <v>1580</v>
      </c>
      <c r="M32" s="303" t="s">
        <v>151</v>
      </c>
      <c r="N32" s="303" t="s">
        <v>65</v>
      </c>
      <c r="O32" s="303">
        <f>P32/E32</f>
        <v>2</v>
      </c>
      <c r="P32" s="303">
        <v>2</v>
      </c>
      <c r="Q32" s="303">
        <v>2</v>
      </c>
      <c r="R32" s="303"/>
    </row>
    <row r="33" spans="1:18" ht="14.25">
      <c r="A33" s="68"/>
      <c r="B33" s="308"/>
      <c r="C33" s="303">
        <v>9</v>
      </c>
      <c r="D33" s="305">
        <v>1</v>
      </c>
      <c r="E33" s="303">
        <v>3.7</v>
      </c>
      <c r="F33" s="303" t="s">
        <v>59</v>
      </c>
      <c r="G33" s="303">
        <v>71</v>
      </c>
      <c r="H33" s="303">
        <v>0.4</v>
      </c>
      <c r="I33" s="303" t="s">
        <v>56</v>
      </c>
      <c r="J33" s="303">
        <v>26</v>
      </c>
      <c r="K33" s="303">
        <v>26</v>
      </c>
      <c r="L33" s="303">
        <v>1890</v>
      </c>
      <c r="M33" s="303" t="s">
        <v>151</v>
      </c>
      <c r="N33" s="303" t="s">
        <v>65</v>
      </c>
      <c r="O33" s="305">
        <f>P33/E33</f>
        <v>4.864864864864865</v>
      </c>
      <c r="P33" s="303">
        <v>18</v>
      </c>
      <c r="Q33" s="303">
        <v>17</v>
      </c>
      <c r="R33" s="303"/>
    </row>
    <row r="34" spans="1:18" ht="14.25">
      <c r="A34" s="68"/>
      <c r="B34" s="308"/>
      <c r="C34" s="303">
        <v>10</v>
      </c>
      <c r="D34" s="305">
        <v>1</v>
      </c>
      <c r="E34" s="303">
        <v>1.3</v>
      </c>
      <c r="F34" s="303" t="s">
        <v>59</v>
      </c>
      <c r="G34" s="303">
        <v>76</v>
      </c>
      <c r="H34" s="303">
        <v>0.30000000000000004</v>
      </c>
      <c r="I34" s="303" t="s">
        <v>149</v>
      </c>
      <c r="J34" s="303">
        <v>26</v>
      </c>
      <c r="K34" s="303">
        <v>26</v>
      </c>
      <c r="L34" s="303">
        <v>290</v>
      </c>
      <c r="M34" s="303" t="s">
        <v>151</v>
      </c>
      <c r="N34" s="303" t="s">
        <v>65</v>
      </c>
      <c r="O34" s="305">
        <f>P34/E34</f>
        <v>1.5384615384615383</v>
      </c>
      <c r="P34" s="303">
        <v>2</v>
      </c>
      <c r="Q34" s="303">
        <v>2</v>
      </c>
      <c r="R34" s="303"/>
    </row>
    <row r="35" spans="1:18" ht="14.25">
      <c r="A35" s="68"/>
      <c r="B35" s="304" t="s">
        <v>53</v>
      </c>
      <c r="C35" s="312"/>
      <c r="D35" s="312"/>
      <c r="E35" s="68">
        <f>SUM(E32:E34)</f>
        <v>6</v>
      </c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68">
        <f>SUM(P32:P34)</f>
        <v>22</v>
      </c>
      <c r="Q35" s="68">
        <f>SUM(Q32:Q34)</f>
        <v>21</v>
      </c>
      <c r="R35" s="303"/>
    </row>
    <row r="36" spans="1:18" ht="14.25">
      <c r="A36" s="311">
        <v>5</v>
      </c>
      <c r="B36" s="313" t="s">
        <v>63</v>
      </c>
      <c r="C36" s="303">
        <v>26</v>
      </c>
      <c r="D36" s="303">
        <v>14.6</v>
      </c>
      <c r="E36" s="303">
        <v>1.3</v>
      </c>
      <c r="F36" s="303" t="s">
        <v>59</v>
      </c>
      <c r="G36" s="303">
        <v>78</v>
      </c>
      <c r="H36" s="303">
        <v>0.65</v>
      </c>
      <c r="I36" s="303" t="s">
        <v>149</v>
      </c>
      <c r="J36" s="303">
        <v>27</v>
      </c>
      <c r="K36" s="303">
        <v>28</v>
      </c>
      <c r="L36" s="303">
        <v>9690</v>
      </c>
      <c r="M36" s="303" t="s">
        <v>61</v>
      </c>
      <c r="N36" s="303" t="s">
        <v>62</v>
      </c>
      <c r="O36" s="305">
        <f>P36/E36</f>
        <v>361.53846153846155</v>
      </c>
      <c r="P36" s="303">
        <v>470</v>
      </c>
      <c r="Q36" s="303">
        <v>402</v>
      </c>
      <c r="R36" s="68"/>
    </row>
    <row r="37" spans="1:18" ht="14.25">
      <c r="A37" s="312"/>
      <c r="B37" s="304" t="s">
        <v>53</v>
      </c>
      <c r="C37" s="312"/>
      <c r="D37" s="312"/>
      <c r="E37" s="68">
        <f>SUM(E36:E36)</f>
        <v>1.3</v>
      </c>
      <c r="F37" s="312"/>
      <c r="G37" s="312"/>
      <c r="H37" s="312"/>
      <c r="I37" s="312" t="s">
        <v>120</v>
      </c>
      <c r="J37" s="312"/>
      <c r="K37" s="312"/>
      <c r="L37" s="312"/>
      <c r="M37" s="312"/>
      <c r="N37" s="312"/>
      <c r="O37" s="312"/>
      <c r="P37" s="68">
        <f>SUM(P36:P36)</f>
        <v>470</v>
      </c>
      <c r="Q37" s="68">
        <f>SUM(Q36:Q36)</f>
        <v>402</v>
      </c>
      <c r="R37" s="312"/>
    </row>
    <row r="38" spans="1:18" ht="14.25">
      <c r="A38" s="95"/>
      <c r="B38" s="314" t="s">
        <v>58</v>
      </c>
      <c r="C38" s="95"/>
      <c r="D38" s="95"/>
      <c r="E38" s="315">
        <f>E37+E35+E31+E22+E14</f>
        <v>52.2</v>
      </c>
      <c r="F38" s="316"/>
      <c r="G38" s="95"/>
      <c r="H38" s="95"/>
      <c r="I38" s="95"/>
      <c r="J38" s="95"/>
      <c r="K38" s="95"/>
      <c r="L38" s="95"/>
      <c r="M38" s="95"/>
      <c r="N38" s="95"/>
      <c r="O38" s="317"/>
      <c r="P38" s="95">
        <f>P37+P35+P31+P22+P14</f>
        <v>3622</v>
      </c>
      <c r="Q38" s="95">
        <f>Q37+Q35+Q31+Q22+Q14</f>
        <v>2744</v>
      </c>
      <c r="R38" s="318"/>
    </row>
    <row r="39" spans="1:18" ht="14.25">
      <c r="A39" s="319" t="s">
        <v>325</v>
      </c>
      <c r="B39" s="319"/>
      <c r="C39" s="319"/>
      <c r="D39" s="284"/>
      <c r="E39" s="284"/>
      <c r="F39" s="285" t="s">
        <v>326</v>
      </c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</row>
    <row r="40" spans="1:18" ht="14.25">
      <c r="A40" s="284"/>
      <c r="B40" s="320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</row>
    <row r="41" spans="1:18" ht="14.25">
      <c r="A41" s="284"/>
      <c r="B41" s="320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</row>
    <row r="42" spans="1:18" ht="15.7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</row>
    <row r="43" spans="1:18" ht="13.5">
      <c r="A43" s="64"/>
      <c r="B43" s="7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>
      <c r="A44" s="69"/>
      <c r="B44" s="7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 selectUnlockedCells="1"/>
  <mergeCells count="10">
    <mergeCell ref="M1:R1"/>
    <mergeCell ref="B2:F2"/>
    <mergeCell ref="L2:R2"/>
    <mergeCell ref="C3:F3"/>
    <mergeCell ref="M3:R3"/>
    <mergeCell ref="P4:R4"/>
    <mergeCell ref="A5:R5"/>
    <mergeCell ref="A6:R6"/>
    <mergeCell ref="O7:Q8"/>
    <mergeCell ref="A39:C39"/>
  </mergeCells>
  <printOptions/>
  <pageMargins left="0.24444444444444444" right="0.1375" top="0.16944444444444445" bottom="0.149305555555555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1"/>
  <sheetViews>
    <sheetView workbookViewId="0" topLeftCell="A1">
      <selection activeCell="B22" sqref="B22"/>
    </sheetView>
  </sheetViews>
  <sheetFormatPr defaultColWidth="9.00390625" defaultRowHeight="12.75"/>
  <cols>
    <col min="1" max="1" width="2.875" style="1" customWidth="1"/>
    <col min="2" max="2" width="12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6.37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 t="s">
        <v>121</v>
      </c>
      <c r="E2" s="2"/>
      <c r="M2" s="3" t="s">
        <v>0</v>
      </c>
      <c r="N2" s="3"/>
      <c r="O2" s="3"/>
      <c r="P2" s="3"/>
      <c r="Q2" s="3"/>
      <c r="R2" s="3"/>
    </row>
    <row r="3" spans="2:18" ht="15.75">
      <c r="B3" s="4" t="s">
        <v>122</v>
      </c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2:18" ht="15.75" customHeight="1">
      <c r="B4" s="82" t="s">
        <v>123</v>
      </c>
      <c r="C4" s="82"/>
      <c r="D4" s="82"/>
      <c r="E4" s="82"/>
      <c r="F4" s="82"/>
      <c r="G4" s="82"/>
      <c r="H4" s="82"/>
      <c r="L4" s="5"/>
      <c r="M4" s="3" t="s">
        <v>2</v>
      </c>
      <c r="N4" s="3"/>
      <c r="O4" s="3"/>
      <c r="P4" s="3"/>
      <c r="Q4" s="3"/>
      <c r="R4" s="3"/>
    </row>
    <row r="5" spans="6:18" ht="15" customHeight="1">
      <c r="F5" s="2" t="s">
        <v>124</v>
      </c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126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13</v>
      </c>
      <c r="D14" s="51">
        <v>24</v>
      </c>
      <c r="E14" s="51">
        <v>1.8</v>
      </c>
      <c r="F14" s="51" t="s">
        <v>59</v>
      </c>
      <c r="G14" s="51">
        <v>71</v>
      </c>
      <c r="H14" s="51">
        <v>0.3</v>
      </c>
      <c r="I14" s="51" t="s">
        <v>56</v>
      </c>
      <c r="J14" s="51">
        <v>26</v>
      </c>
      <c r="K14" s="51">
        <v>28</v>
      </c>
      <c r="L14" s="51"/>
      <c r="M14" s="36" t="s">
        <v>127</v>
      </c>
      <c r="N14" s="41" t="s">
        <v>62</v>
      </c>
      <c r="O14" s="53">
        <f>P14/E14</f>
        <v>395</v>
      </c>
      <c r="P14" s="51">
        <v>711</v>
      </c>
      <c r="Q14" s="51">
        <v>561</v>
      </c>
      <c r="R14" s="43"/>
    </row>
    <row r="15" spans="1:18" ht="10.5" customHeight="1">
      <c r="A15" s="43"/>
      <c r="B15" s="43"/>
      <c r="C15" s="51">
        <v>13</v>
      </c>
      <c r="D15" s="51">
        <v>16</v>
      </c>
      <c r="E15" s="51">
        <v>1.3</v>
      </c>
      <c r="F15" s="51" t="s">
        <v>59</v>
      </c>
      <c r="G15" s="51">
        <v>61</v>
      </c>
      <c r="H15" s="51">
        <v>0.8</v>
      </c>
      <c r="I15" s="51" t="s">
        <v>56</v>
      </c>
      <c r="J15" s="51">
        <v>24</v>
      </c>
      <c r="K15" s="51">
        <v>26</v>
      </c>
      <c r="L15" s="51"/>
      <c r="M15" s="36" t="s">
        <v>127</v>
      </c>
      <c r="N15" s="41" t="s">
        <v>62</v>
      </c>
      <c r="O15" s="53">
        <f>P15/E15</f>
        <v>423.8461538461538</v>
      </c>
      <c r="P15" s="51">
        <v>551</v>
      </c>
      <c r="Q15" s="51">
        <v>384</v>
      </c>
      <c r="R15" s="43"/>
    </row>
    <row r="16" spans="1:18" ht="11.25" customHeight="1">
      <c r="A16" s="43"/>
      <c r="B16" s="43"/>
      <c r="C16" s="51">
        <v>13</v>
      </c>
      <c r="D16" s="51">
        <v>3</v>
      </c>
      <c r="E16" s="51">
        <v>2.4</v>
      </c>
      <c r="F16" s="51" t="s">
        <v>59</v>
      </c>
      <c r="G16" s="51">
        <v>61</v>
      </c>
      <c r="H16" s="51">
        <v>0.8</v>
      </c>
      <c r="I16" s="51" t="s">
        <v>56</v>
      </c>
      <c r="J16" s="51">
        <v>24</v>
      </c>
      <c r="K16" s="51">
        <v>26</v>
      </c>
      <c r="L16" s="51"/>
      <c r="M16" s="36" t="s">
        <v>127</v>
      </c>
      <c r="N16" s="41" t="s">
        <v>62</v>
      </c>
      <c r="O16" s="53">
        <f>P16/E16</f>
        <v>164.58333333333334</v>
      </c>
      <c r="P16" s="51">
        <v>395</v>
      </c>
      <c r="Q16" s="51">
        <v>286</v>
      </c>
      <c r="R16" s="43"/>
    </row>
    <row r="17" spans="1:18" ht="12" customHeight="1">
      <c r="A17" s="43"/>
      <c r="B17" s="39" t="s">
        <v>53</v>
      </c>
      <c r="C17" s="51"/>
      <c r="D17" s="51"/>
      <c r="E17" s="43">
        <f>SUM(E14:E16)</f>
        <v>5.5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83">
        <f>SUM(P14:P16)</f>
        <v>1657</v>
      </c>
      <c r="Q17" s="43">
        <f>SUM(Q14:Q16)</f>
        <v>1231</v>
      </c>
      <c r="R17" s="43"/>
    </row>
    <row r="18" spans="1:18" ht="11.25" customHeight="1">
      <c r="A18" s="43">
        <v>2</v>
      </c>
      <c r="B18" s="43" t="s">
        <v>118</v>
      </c>
      <c r="C18" s="51">
        <v>5</v>
      </c>
      <c r="D18" s="51">
        <v>20.1</v>
      </c>
      <c r="E18" s="51">
        <v>1</v>
      </c>
      <c r="F18" s="51" t="s">
        <v>128</v>
      </c>
      <c r="G18" s="51">
        <v>100</v>
      </c>
      <c r="H18" s="51">
        <v>0.5</v>
      </c>
      <c r="I18" s="51" t="s">
        <v>56</v>
      </c>
      <c r="J18" s="51">
        <v>31</v>
      </c>
      <c r="K18" s="51">
        <v>36</v>
      </c>
      <c r="L18" s="51"/>
      <c r="M18" s="36" t="s">
        <v>127</v>
      </c>
      <c r="N18" s="41" t="s">
        <v>62</v>
      </c>
      <c r="O18" s="53">
        <f>P18/E18</f>
        <v>356</v>
      </c>
      <c r="P18" s="51">
        <v>356</v>
      </c>
      <c r="Q18" s="51">
        <v>233</v>
      </c>
      <c r="R18" s="43"/>
    </row>
    <row r="19" spans="1:18" ht="11.25" customHeight="1">
      <c r="A19" s="43"/>
      <c r="B19" s="43"/>
      <c r="C19" s="51">
        <v>5</v>
      </c>
      <c r="D19" s="51">
        <v>28.1</v>
      </c>
      <c r="E19" s="51">
        <v>0.9</v>
      </c>
      <c r="F19" s="51" t="s">
        <v>59</v>
      </c>
      <c r="G19" s="51">
        <v>101</v>
      </c>
      <c r="H19" s="51">
        <v>0.6</v>
      </c>
      <c r="I19" s="51" t="s">
        <v>56</v>
      </c>
      <c r="J19" s="51">
        <v>32</v>
      </c>
      <c r="K19" s="51">
        <v>36</v>
      </c>
      <c r="L19" s="51"/>
      <c r="M19" s="36" t="s">
        <v>127</v>
      </c>
      <c r="N19" s="41" t="s">
        <v>62</v>
      </c>
      <c r="O19" s="53">
        <f>P19/E19</f>
        <v>516.6666666666666</v>
      </c>
      <c r="P19" s="51">
        <v>465</v>
      </c>
      <c r="Q19" s="51">
        <v>301</v>
      </c>
      <c r="R19" s="43"/>
    </row>
    <row r="20" spans="1:18" ht="11.25" customHeight="1">
      <c r="A20" s="43"/>
      <c r="B20" s="43"/>
      <c r="C20" s="51">
        <v>5</v>
      </c>
      <c r="D20" s="51">
        <v>28.2</v>
      </c>
      <c r="E20" s="51">
        <v>1.2</v>
      </c>
      <c r="F20" s="51" t="s">
        <v>59</v>
      </c>
      <c r="G20" s="51">
        <v>101</v>
      </c>
      <c r="H20" s="51">
        <v>0.6</v>
      </c>
      <c r="I20" s="51" t="s">
        <v>56</v>
      </c>
      <c r="J20" s="51">
        <v>32</v>
      </c>
      <c r="K20" s="51">
        <v>36</v>
      </c>
      <c r="L20" s="51"/>
      <c r="M20" s="36" t="s">
        <v>127</v>
      </c>
      <c r="N20" s="41" t="s">
        <v>62</v>
      </c>
      <c r="O20" s="53">
        <f>P20/E20</f>
        <v>630.8333333333334</v>
      </c>
      <c r="P20" s="51">
        <v>757</v>
      </c>
      <c r="Q20" s="51">
        <v>537</v>
      </c>
      <c r="R20" s="43"/>
    </row>
    <row r="21" spans="1:18" ht="11.25" customHeight="1">
      <c r="A21" s="43"/>
      <c r="B21" s="43"/>
      <c r="C21" s="51">
        <v>5</v>
      </c>
      <c r="D21" s="51">
        <v>29.1</v>
      </c>
      <c r="E21" s="51">
        <v>1</v>
      </c>
      <c r="F21" s="36" t="s">
        <v>97</v>
      </c>
      <c r="G21" s="51">
        <v>101</v>
      </c>
      <c r="H21" s="51">
        <v>0.5</v>
      </c>
      <c r="I21" s="51">
        <v>1</v>
      </c>
      <c r="J21" s="51">
        <v>30</v>
      </c>
      <c r="K21" s="51">
        <v>36</v>
      </c>
      <c r="L21" s="51"/>
      <c r="M21" s="36" t="s">
        <v>127</v>
      </c>
      <c r="N21" s="41" t="s">
        <v>62</v>
      </c>
      <c r="O21" s="53">
        <f>P21/E21</f>
        <v>573</v>
      </c>
      <c r="P21" s="51">
        <v>573</v>
      </c>
      <c r="Q21" s="51">
        <v>437</v>
      </c>
      <c r="R21" s="43"/>
    </row>
    <row r="22" spans="1:18" ht="11.25" customHeight="1">
      <c r="A22" s="43"/>
      <c r="B22" s="43"/>
      <c r="C22" s="51">
        <v>5</v>
      </c>
      <c r="D22" s="51">
        <v>31.1</v>
      </c>
      <c r="E22" s="51">
        <v>2.4</v>
      </c>
      <c r="F22" s="36" t="s">
        <v>59</v>
      </c>
      <c r="G22" s="51">
        <v>101</v>
      </c>
      <c r="H22" s="51">
        <v>0.5</v>
      </c>
      <c r="I22" s="51" t="s">
        <v>56</v>
      </c>
      <c r="J22" s="51">
        <v>31</v>
      </c>
      <c r="K22" s="51">
        <v>36</v>
      </c>
      <c r="L22" s="51"/>
      <c r="M22" s="36" t="s">
        <v>127</v>
      </c>
      <c r="N22" s="41" t="s">
        <v>62</v>
      </c>
      <c r="O22" s="53">
        <f>P22/E22</f>
        <v>553.3333333333334</v>
      </c>
      <c r="P22" s="51">
        <v>1328</v>
      </c>
      <c r="Q22" s="51">
        <v>1056</v>
      </c>
      <c r="R22" s="43"/>
    </row>
    <row r="23" spans="1:18" ht="11.25" customHeight="1">
      <c r="A23" s="43"/>
      <c r="B23" s="43"/>
      <c r="C23" s="51">
        <v>5</v>
      </c>
      <c r="D23" s="51">
        <v>33</v>
      </c>
      <c r="E23" s="51">
        <v>1.2</v>
      </c>
      <c r="F23" s="36" t="s">
        <v>129</v>
      </c>
      <c r="G23" s="51">
        <v>101</v>
      </c>
      <c r="H23" s="51">
        <v>0.5</v>
      </c>
      <c r="I23" s="51" t="s">
        <v>56</v>
      </c>
      <c r="J23" s="51">
        <v>32</v>
      </c>
      <c r="K23" s="51">
        <v>36</v>
      </c>
      <c r="L23" s="51"/>
      <c r="M23" s="36" t="s">
        <v>127</v>
      </c>
      <c r="N23" s="41" t="s">
        <v>62</v>
      </c>
      <c r="O23" s="53">
        <f>P23/E23</f>
        <v>368.33333333333337</v>
      </c>
      <c r="P23" s="51">
        <v>442</v>
      </c>
      <c r="Q23" s="51">
        <v>335</v>
      </c>
      <c r="R23" s="43"/>
    </row>
    <row r="24" spans="1:18" ht="11.25" customHeight="1">
      <c r="A24" s="43"/>
      <c r="B24" s="39" t="s">
        <v>53</v>
      </c>
      <c r="C24" s="42"/>
      <c r="D24" s="42"/>
      <c r="E24" s="43">
        <f>SUM(E18:E23)</f>
        <v>7.7</v>
      </c>
      <c r="F24" s="43"/>
      <c r="G24" s="43"/>
      <c r="H24" s="43"/>
      <c r="I24" s="43"/>
      <c r="J24" s="43"/>
      <c r="K24" s="43"/>
      <c r="L24" s="43"/>
      <c r="M24" s="50"/>
      <c r="N24" s="43"/>
      <c r="O24" s="43"/>
      <c r="P24" s="43">
        <f>SUM(P18:P23)</f>
        <v>3921</v>
      </c>
      <c r="Q24" s="43">
        <f>SUM(Q18:Q23)</f>
        <v>2899</v>
      </c>
      <c r="R24" s="43"/>
    </row>
    <row r="25" spans="1:18" ht="11.25" customHeight="1">
      <c r="A25" s="43">
        <v>3</v>
      </c>
      <c r="B25" s="43" t="s">
        <v>63</v>
      </c>
      <c r="C25" s="51">
        <v>21</v>
      </c>
      <c r="D25" s="51">
        <v>4.4</v>
      </c>
      <c r="E25" s="51">
        <v>1.3</v>
      </c>
      <c r="F25" s="51" t="s">
        <v>59</v>
      </c>
      <c r="G25" s="51">
        <v>72</v>
      </c>
      <c r="H25" s="51">
        <v>0.5</v>
      </c>
      <c r="I25" s="51" t="s">
        <v>56</v>
      </c>
      <c r="J25" s="51">
        <v>28</v>
      </c>
      <c r="K25" s="51">
        <v>32</v>
      </c>
      <c r="L25" s="51"/>
      <c r="M25" s="36" t="s">
        <v>127</v>
      </c>
      <c r="N25" s="41" t="s">
        <v>62</v>
      </c>
      <c r="O25" s="53">
        <f>P25/E25</f>
        <v>473.07692307692304</v>
      </c>
      <c r="P25" s="51">
        <v>615</v>
      </c>
      <c r="Q25" s="51">
        <v>509</v>
      </c>
      <c r="R25" s="43"/>
    </row>
    <row r="26" spans="1:18" ht="11.25" customHeight="1">
      <c r="A26" s="43"/>
      <c r="B26" s="39"/>
      <c r="C26" s="51">
        <v>21</v>
      </c>
      <c r="D26" s="51">
        <v>4.3</v>
      </c>
      <c r="E26" s="51">
        <v>2.6</v>
      </c>
      <c r="F26" s="51" t="s">
        <v>59</v>
      </c>
      <c r="G26" s="51">
        <v>72</v>
      </c>
      <c r="H26" s="51">
        <v>0.5</v>
      </c>
      <c r="I26" s="51" t="s">
        <v>56</v>
      </c>
      <c r="J26" s="51">
        <v>28</v>
      </c>
      <c r="K26" s="51">
        <v>32</v>
      </c>
      <c r="L26" s="51"/>
      <c r="M26" s="36" t="s">
        <v>127</v>
      </c>
      <c r="N26" s="41" t="s">
        <v>62</v>
      </c>
      <c r="O26" s="53">
        <f>P26/E26</f>
        <v>579.6153846153846</v>
      </c>
      <c r="P26" s="51">
        <v>1507</v>
      </c>
      <c r="Q26" s="51">
        <v>1206</v>
      </c>
      <c r="R26" s="43"/>
    </row>
    <row r="27" spans="1:18" ht="11.25" customHeight="1">
      <c r="A27" s="84"/>
      <c r="B27" s="85"/>
      <c r="C27" s="86">
        <v>5</v>
      </c>
      <c r="D27" s="86">
        <v>17.2</v>
      </c>
      <c r="E27" s="86">
        <v>1.7</v>
      </c>
      <c r="F27" s="86" t="s">
        <v>84</v>
      </c>
      <c r="G27" s="86">
        <v>72</v>
      </c>
      <c r="H27" s="86">
        <v>0.7</v>
      </c>
      <c r="I27" s="86" t="s">
        <v>56</v>
      </c>
      <c r="J27" s="86">
        <v>26</v>
      </c>
      <c r="K27" s="86">
        <v>32</v>
      </c>
      <c r="L27" s="86"/>
      <c r="M27" s="87" t="s">
        <v>127</v>
      </c>
      <c r="N27" s="86" t="s">
        <v>62</v>
      </c>
      <c r="O27" s="53">
        <f>P27/E27</f>
        <v>609.4117647058823</v>
      </c>
      <c r="P27" s="86">
        <v>1036</v>
      </c>
      <c r="Q27" s="86">
        <v>780</v>
      </c>
      <c r="R27" s="84"/>
    </row>
    <row r="28" spans="1:18" ht="11.25" customHeight="1">
      <c r="A28" s="84"/>
      <c r="B28" s="85"/>
      <c r="C28" s="86">
        <v>5</v>
      </c>
      <c r="D28" s="86">
        <v>27</v>
      </c>
      <c r="E28" s="86">
        <v>1</v>
      </c>
      <c r="F28" s="86" t="s">
        <v>59</v>
      </c>
      <c r="G28" s="86">
        <v>67</v>
      </c>
      <c r="H28" s="86">
        <v>0.7</v>
      </c>
      <c r="I28" s="86" t="s">
        <v>50</v>
      </c>
      <c r="J28" s="86">
        <v>28</v>
      </c>
      <c r="K28" s="86">
        <v>36</v>
      </c>
      <c r="L28" s="86"/>
      <c r="M28" s="87" t="s">
        <v>127</v>
      </c>
      <c r="N28" s="86" t="s">
        <v>62</v>
      </c>
      <c r="O28" s="53">
        <f>P28/E28</f>
        <v>485</v>
      </c>
      <c r="P28" s="86">
        <v>485</v>
      </c>
      <c r="Q28" s="86">
        <v>385</v>
      </c>
      <c r="R28" s="84"/>
    </row>
    <row r="29" spans="1:18" ht="11.25" customHeight="1">
      <c r="A29" s="84"/>
      <c r="B29" s="39" t="s">
        <v>53</v>
      </c>
      <c r="C29" s="42"/>
      <c r="D29" s="42"/>
      <c r="E29" s="43">
        <f>SUM(E25:E28)</f>
        <v>6.6</v>
      </c>
      <c r="F29" s="43"/>
      <c r="G29" s="43"/>
      <c r="H29" s="43"/>
      <c r="I29" s="43"/>
      <c r="J29" s="43"/>
      <c r="K29" s="43"/>
      <c r="L29" s="43"/>
      <c r="M29" s="50"/>
      <c r="N29" s="43"/>
      <c r="O29" s="43"/>
      <c r="P29" s="43">
        <f>SUM(P25:P28)</f>
        <v>3643</v>
      </c>
      <c r="Q29" s="43">
        <f>SUM(Q25:Q28)</f>
        <v>2880</v>
      </c>
      <c r="R29" s="84"/>
    </row>
    <row r="30" spans="1:18" ht="13.5" customHeight="1">
      <c r="A30" s="45"/>
      <c r="B30" s="45" t="s">
        <v>58</v>
      </c>
      <c r="C30" s="61"/>
      <c r="D30" s="47"/>
      <c r="E30" s="62">
        <f>E17+E24+E29</f>
        <v>19.799999999999997</v>
      </c>
      <c r="F30" s="63"/>
      <c r="G30" s="47"/>
      <c r="H30" s="47"/>
      <c r="I30" s="47"/>
      <c r="J30" s="47"/>
      <c r="K30" s="47"/>
      <c r="L30" s="47"/>
      <c r="M30" s="47"/>
      <c r="N30" s="47" t="s">
        <v>62</v>
      </c>
      <c r="O30" s="47"/>
      <c r="P30" s="47">
        <f>P17+P24+P29</f>
        <v>9221</v>
      </c>
      <c r="Q30" s="47">
        <f>Q17+Q24+Q29</f>
        <v>7010</v>
      </c>
      <c r="R30" s="45"/>
    </row>
    <row r="31" ht="14.25" customHeight="1"/>
    <row r="32" ht="11.25" customHeight="1"/>
    <row r="33" ht="15" customHeight="1"/>
    <row r="34" spans="5:14" ht="14.25" customHeight="1">
      <c r="E34" s="2"/>
      <c r="F34" s="2" t="s">
        <v>130</v>
      </c>
      <c r="G34" s="2"/>
      <c r="H34" s="2"/>
      <c r="I34" s="2"/>
      <c r="J34" s="2"/>
      <c r="K34" s="2"/>
      <c r="L34" s="2"/>
      <c r="M34" s="2"/>
      <c r="N34" s="2"/>
    </row>
    <row r="35" spans="1:2" ht="14.25" customHeight="1">
      <c r="A35" s="64"/>
      <c r="B35" s="70" t="s">
        <v>103</v>
      </c>
    </row>
    <row r="36" spans="1:2" ht="14.25" customHeight="1">
      <c r="A36" s="69"/>
      <c r="B36" s="70" t="s">
        <v>105</v>
      </c>
    </row>
    <row r="37" ht="16.5" customHeight="1">
      <c r="A37" s="64" t="s">
        <v>104</v>
      </c>
    </row>
    <row r="38" spans="2:18" ht="15.75">
      <c r="B38" s="71"/>
      <c r="R38" s="54"/>
    </row>
    <row r="39" ht="15.75">
      <c r="R39" s="71"/>
    </row>
    <row r="41" ht="15.75">
      <c r="A41" s="71" t="s">
        <v>106</v>
      </c>
    </row>
  </sheetData>
  <sheetProtection selectLockedCells="1" selectUnlockedCells="1"/>
  <mergeCells count="8">
    <mergeCell ref="M2:R2"/>
    <mergeCell ref="B3:F3"/>
    <mergeCell ref="L3:R3"/>
    <mergeCell ref="B4:H4"/>
    <mergeCell ref="M4:R4"/>
    <mergeCell ref="P5:R5"/>
    <mergeCell ref="A6:R6"/>
    <mergeCell ref="A7:R7"/>
  </mergeCells>
  <printOptions/>
  <pageMargins left="0.2798611111111111" right="0.25" top="0.9840277777777777" bottom="0.6201388888888889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 topLeftCell="A1">
      <selection activeCell="H124" sqref="H124"/>
    </sheetView>
  </sheetViews>
  <sheetFormatPr defaultColWidth="12.00390625" defaultRowHeight="12.75"/>
  <cols>
    <col min="1" max="1" width="3.625" style="0" customWidth="1"/>
    <col min="2" max="2" width="13.375" style="0" customWidth="1"/>
    <col min="3" max="3" width="6.50390625" style="0" customWidth="1"/>
    <col min="4" max="4" width="6.75390625" style="0" customWidth="1"/>
    <col min="5" max="5" width="8.75390625" style="0" customWidth="1"/>
    <col min="6" max="6" width="13.875" style="0" customWidth="1"/>
    <col min="7" max="7" width="5.125" style="0" customWidth="1"/>
    <col min="8" max="8" width="7.625" style="0" customWidth="1"/>
    <col min="9" max="9" width="5.50390625" style="0" customWidth="1"/>
    <col min="10" max="10" width="5.125" style="0" customWidth="1"/>
    <col min="11" max="11" width="5.25390625" style="0" customWidth="1"/>
    <col min="12" max="12" width="10.25390625" style="0" customWidth="1"/>
    <col min="13" max="13" width="11.625" style="0" customWidth="1"/>
    <col min="14" max="14" width="7.375" style="0" customWidth="1"/>
    <col min="15" max="15" width="6.625" style="0" customWidth="1"/>
    <col min="16" max="16" width="9.125" style="0" customWidth="1"/>
    <col min="17" max="17" width="9.375" style="0" customWidth="1"/>
    <col min="18" max="18" width="8.125" style="0" customWidth="1"/>
    <col min="19" max="16384" width="11.625" style="0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3" t="s">
        <v>0</v>
      </c>
      <c r="N2" s="3"/>
      <c r="O2" s="3"/>
      <c r="P2" s="3"/>
      <c r="Q2" s="3"/>
      <c r="R2" s="3"/>
    </row>
    <row r="3" spans="1:18" ht="15.75">
      <c r="A3" s="1"/>
      <c r="B3" s="4"/>
      <c r="C3" s="4"/>
      <c r="D3" s="4"/>
      <c r="E3" s="4"/>
      <c r="F3" s="4"/>
      <c r="G3" s="1"/>
      <c r="H3" s="1"/>
      <c r="I3" s="1"/>
      <c r="J3" s="1"/>
      <c r="K3" s="1"/>
      <c r="L3" s="3" t="s">
        <v>1</v>
      </c>
      <c r="M3" s="3"/>
      <c r="N3" s="3"/>
      <c r="O3" s="3"/>
      <c r="P3" s="3"/>
      <c r="Q3" s="3"/>
      <c r="R3" s="3"/>
    </row>
    <row r="4" spans="1:18" ht="15.75">
      <c r="A4" s="1"/>
      <c r="B4" s="1"/>
      <c r="C4" s="4"/>
      <c r="D4" s="4"/>
      <c r="E4" s="4"/>
      <c r="F4" s="4"/>
      <c r="G4" s="1"/>
      <c r="H4" s="1"/>
      <c r="I4" s="1"/>
      <c r="J4" s="1"/>
      <c r="K4" s="1"/>
      <c r="L4" s="5"/>
      <c r="M4" s="3" t="s">
        <v>2</v>
      </c>
      <c r="N4" s="3"/>
      <c r="O4" s="3"/>
      <c r="P4" s="3"/>
      <c r="Q4" s="3"/>
      <c r="R4" s="3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2"/>
      <c r="N5" s="2"/>
      <c r="O5" s="2"/>
      <c r="P5" s="3" t="s">
        <v>327</v>
      </c>
      <c r="Q5" s="3"/>
      <c r="R5" s="3"/>
    </row>
    <row r="6" spans="1:18" ht="20.25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6.5">
      <c r="A7" s="7" t="s">
        <v>328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3.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3.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3.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3.5">
      <c r="A14" s="43">
        <v>1</v>
      </c>
      <c r="B14" s="43" t="s">
        <v>54</v>
      </c>
      <c r="C14" s="51">
        <v>3</v>
      </c>
      <c r="D14" s="51">
        <v>25.6</v>
      </c>
      <c r="E14" s="51">
        <v>0.30000000000000004</v>
      </c>
      <c r="F14" s="51" t="s">
        <v>307</v>
      </c>
      <c r="G14" s="51">
        <v>83</v>
      </c>
      <c r="H14" s="51">
        <v>0.6</v>
      </c>
      <c r="I14" s="51">
        <v>1</v>
      </c>
      <c r="J14" s="51">
        <v>26</v>
      </c>
      <c r="K14" s="51">
        <v>30</v>
      </c>
      <c r="L14" s="51"/>
      <c r="M14" s="41" t="s">
        <v>61</v>
      </c>
      <c r="N14" s="41" t="s">
        <v>62</v>
      </c>
      <c r="O14" s="53">
        <v>490</v>
      </c>
      <c r="P14" s="51">
        <v>89</v>
      </c>
      <c r="Q14" s="51">
        <v>44</v>
      </c>
      <c r="R14" s="43"/>
    </row>
    <row r="15" spans="1:18" ht="13.5">
      <c r="A15" s="43"/>
      <c r="B15" s="43"/>
      <c r="C15" s="51">
        <v>5</v>
      </c>
      <c r="D15" s="51">
        <v>11</v>
      </c>
      <c r="E15" s="51">
        <v>0.7</v>
      </c>
      <c r="F15" s="51" t="s">
        <v>307</v>
      </c>
      <c r="G15" s="51">
        <v>83</v>
      </c>
      <c r="H15" s="51">
        <v>0.7</v>
      </c>
      <c r="I15" s="51" t="s">
        <v>56</v>
      </c>
      <c r="J15" s="51">
        <v>27</v>
      </c>
      <c r="K15" s="51">
        <v>32</v>
      </c>
      <c r="L15" s="51"/>
      <c r="M15" s="41" t="s">
        <v>61</v>
      </c>
      <c r="N15" s="41" t="s">
        <v>62</v>
      </c>
      <c r="O15" s="53">
        <v>520</v>
      </c>
      <c r="P15" s="51">
        <v>295</v>
      </c>
      <c r="Q15" s="51">
        <v>196</v>
      </c>
      <c r="R15" s="43"/>
    </row>
    <row r="16" spans="1:18" ht="13.5">
      <c r="A16" s="43"/>
      <c r="B16" s="43"/>
      <c r="C16" s="51">
        <v>5</v>
      </c>
      <c r="D16" s="51">
        <v>15.1</v>
      </c>
      <c r="E16" s="51">
        <v>1.9</v>
      </c>
      <c r="F16" s="51" t="s">
        <v>307</v>
      </c>
      <c r="G16" s="51">
        <v>83</v>
      </c>
      <c r="H16" s="51">
        <v>0.6000000000000001</v>
      </c>
      <c r="I16" s="51" t="s">
        <v>56</v>
      </c>
      <c r="J16" s="51">
        <v>27</v>
      </c>
      <c r="K16" s="51">
        <v>30</v>
      </c>
      <c r="L16" s="51"/>
      <c r="M16" s="41" t="s">
        <v>61</v>
      </c>
      <c r="N16" s="41" t="s">
        <v>62</v>
      </c>
      <c r="O16" s="53">
        <v>490</v>
      </c>
      <c r="P16" s="51">
        <v>481</v>
      </c>
      <c r="Q16" s="51">
        <v>238</v>
      </c>
      <c r="R16" s="43"/>
    </row>
    <row r="17" spans="1:18" ht="13.5">
      <c r="A17" s="43"/>
      <c r="B17" s="43"/>
      <c r="C17" s="51">
        <v>5</v>
      </c>
      <c r="D17" s="51">
        <v>13.1</v>
      </c>
      <c r="E17" s="51">
        <v>1.2</v>
      </c>
      <c r="F17" s="51" t="s">
        <v>307</v>
      </c>
      <c r="G17" s="51">
        <v>54</v>
      </c>
      <c r="H17" s="51">
        <v>0.7</v>
      </c>
      <c r="I17" s="51">
        <v>1</v>
      </c>
      <c r="J17" s="51">
        <v>19</v>
      </c>
      <c r="K17" s="51">
        <v>20</v>
      </c>
      <c r="L17" s="51"/>
      <c r="M17" s="41" t="s">
        <v>61</v>
      </c>
      <c r="N17" s="41" t="s">
        <v>62</v>
      </c>
      <c r="O17" s="53">
        <v>350</v>
      </c>
      <c r="P17" s="51">
        <v>276</v>
      </c>
      <c r="Q17" s="51">
        <v>175</v>
      </c>
      <c r="R17" s="43"/>
    </row>
    <row r="18" spans="1:18" ht="13.5">
      <c r="A18" s="43"/>
      <c r="B18" s="43"/>
      <c r="C18" s="51">
        <v>3</v>
      </c>
      <c r="D18" s="51">
        <v>31.3</v>
      </c>
      <c r="E18" s="51">
        <v>1.5</v>
      </c>
      <c r="F18" s="51" t="s">
        <v>307</v>
      </c>
      <c r="G18" s="51">
        <v>78</v>
      </c>
      <c r="H18" s="51">
        <v>0.6000000000000001</v>
      </c>
      <c r="I18" s="51" t="s">
        <v>56</v>
      </c>
      <c r="J18" s="51">
        <v>27</v>
      </c>
      <c r="K18" s="51">
        <v>32</v>
      </c>
      <c r="L18" s="51"/>
      <c r="M18" s="41" t="s">
        <v>61</v>
      </c>
      <c r="N18" s="41" t="s">
        <v>62</v>
      </c>
      <c r="O18" s="53">
        <v>470</v>
      </c>
      <c r="P18" s="51">
        <v>504</v>
      </c>
      <c r="Q18" s="51">
        <v>270</v>
      </c>
      <c r="R18" s="43"/>
    </row>
    <row r="19" spans="1:18" ht="13.5">
      <c r="A19" s="43"/>
      <c r="B19" s="43"/>
      <c r="C19" s="51">
        <v>3</v>
      </c>
      <c r="D19" s="51">
        <v>32</v>
      </c>
      <c r="E19" s="51">
        <v>1.9</v>
      </c>
      <c r="F19" s="51" t="s">
        <v>307</v>
      </c>
      <c r="G19" s="51">
        <v>58</v>
      </c>
      <c r="H19" s="51">
        <v>0.7</v>
      </c>
      <c r="I19" s="51" t="s">
        <v>56</v>
      </c>
      <c r="J19" s="51">
        <v>21</v>
      </c>
      <c r="K19" s="51">
        <v>22</v>
      </c>
      <c r="L19" s="51"/>
      <c r="M19" s="41" t="s">
        <v>61</v>
      </c>
      <c r="N19" s="41" t="s">
        <v>62</v>
      </c>
      <c r="O19" s="53">
        <v>370</v>
      </c>
      <c r="P19" s="51">
        <v>531</v>
      </c>
      <c r="Q19" s="51">
        <v>250</v>
      </c>
      <c r="R19" s="43"/>
    </row>
    <row r="20" spans="1:18" ht="13.5">
      <c r="A20" s="43"/>
      <c r="B20" s="43"/>
      <c r="C20" s="51">
        <v>5</v>
      </c>
      <c r="D20" s="51">
        <v>13.2</v>
      </c>
      <c r="E20" s="51">
        <v>1</v>
      </c>
      <c r="F20" s="51" t="s">
        <v>307</v>
      </c>
      <c r="G20" s="51">
        <v>54</v>
      </c>
      <c r="H20" s="51">
        <v>0.7</v>
      </c>
      <c r="I20" s="51">
        <v>1</v>
      </c>
      <c r="J20" s="51">
        <v>19</v>
      </c>
      <c r="K20" s="51">
        <v>20</v>
      </c>
      <c r="L20" s="51"/>
      <c r="M20" s="41" t="s">
        <v>61</v>
      </c>
      <c r="N20" s="41" t="s">
        <v>62</v>
      </c>
      <c r="O20" s="53">
        <v>350</v>
      </c>
      <c r="P20" s="51">
        <v>403</v>
      </c>
      <c r="Q20" s="51">
        <v>267</v>
      </c>
      <c r="R20" s="43"/>
    </row>
    <row r="21" spans="1:18" ht="13.5">
      <c r="A21" s="43"/>
      <c r="B21" s="43"/>
      <c r="C21" s="51">
        <v>5</v>
      </c>
      <c r="D21" s="51">
        <v>35</v>
      </c>
      <c r="E21" s="51">
        <v>3.1</v>
      </c>
      <c r="F21" s="51" t="s">
        <v>307</v>
      </c>
      <c r="G21" s="51">
        <v>78</v>
      </c>
      <c r="H21" s="51">
        <v>0.5</v>
      </c>
      <c r="I21" s="51">
        <v>1</v>
      </c>
      <c r="J21" s="51">
        <v>25</v>
      </c>
      <c r="K21" s="51">
        <v>30</v>
      </c>
      <c r="L21" s="51"/>
      <c r="M21" s="41" t="s">
        <v>61</v>
      </c>
      <c r="N21" s="41" t="s">
        <v>62</v>
      </c>
      <c r="O21" s="53">
        <v>340</v>
      </c>
      <c r="P21" s="51">
        <v>969</v>
      </c>
      <c r="Q21" s="51">
        <v>591</v>
      </c>
      <c r="R21" s="43"/>
    </row>
    <row r="22" spans="1:18" ht="13.5">
      <c r="A22" s="43"/>
      <c r="B22" s="43"/>
      <c r="C22" s="51">
        <v>5</v>
      </c>
      <c r="D22" s="51">
        <v>45</v>
      </c>
      <c r="E22" s="51">
        <v>0.30000000000000004</v>
      </c>
      <c r="F22" s="51" t="s">
        <v>307</v>
      </c>
      <c r="G22" s="51">
        <v>48</v>
      </c>
      <c r="H22" s="51">
        <v>0.6000000000000001</v>
      </c>
      <c r="I22" s="51">
        <v>1</v>
      </c>
      <c r="J22" s="51">
        <v>17</v>
      </c>
      <c r="K22" s="51">
        <v>18</v>
      </c>
      <c r="L22" s="51"/>
      <c r="M22" s="41" t="s">
        <v>61</v>
      </c>
      <c r="N22" s="41" t="s">
        <v>62</v>
      </c>
      <c r="O22" s="53">
        <v>240</v>
      </c>
      <c r="P22" s="51">
        <v>64</v>
      </c>
      <c r="Q22" s="51">
        <v>50</v>
      </c>
      <c r="R22" s="43"/>
    </row>
    <row r="23" spans="1:18" ht="13.5">
      <c r="A23" s="43"/>
      <c r="B23" s="43"/>
      <c r="C23" s="51">
        <v>5</v>
      </c>
      <c r="D23" s="51">
        <v>10.2</v>
      </c>
      <c r="E23" s="51">
        <v>1.8</v>
      </c>
      <c r="F23" s="51" t="s">
        <v>329</v>
      </c>
      <c r="G23" s="51">
        <v>53</v>
      </c>
      <c r="H23" s="51">
        <v>0.8</v>
      </c>
      <c r="I23" s="51">
        <v>1</v>
      </c>
      <c r="J23" s="51">
        <v>17</v>
      </c>
      <c r="K23" s="51">
        <v>18</v>
      </c>
      <c r="L23" s="51"/>
      <c r="M23" s="41" t="s">
        <v>61</v>
      </c>
      <c r="N23" s="41" t="s">
        <v>62</v>
      </c>
      <c r="O23" s="53">
        <v>330</v>
      </c>
      <c r="P23" s="51">
        <v>550</v>
      </c>
      <c r="Q23" s="51">
        <v>275</v>
      </c>
      <c r="R23" s="43"/>
    </row>
    <row r="24" spans="1:18" ht="13.5">
      <c r="A24" s="43"/>
      <c r="B24" s="43"/>
      <c r="C24" s="51">
        <v>5</v>
      </c>
      <c r="D24" s="51">
        <v>10.1</v>
      </c>
      <c r="E24" s="51">
        <v>3.5</v>
      </c>
      <c r="F24" s="51" t="s">
        <v>329</v>
      </c>
      <c r="G24" s="51">
        <v>53</v>
      </c>
      <c r="H24" s="51">
        <v>0.8</v>
      </c>
      <c r="I24" s="51">
        <v>1</v>
      </c>
      <c r="J24" s="51">
        <v>17</v>
      </c>
      <c r="K24" s="51">
        <v>18</v>
      </c>
      <c r="L24" s="51"/>
      <c r="M24" s="41" t="s">
        <v>61</v>
      </c>
      <c r="N24" s="41" t="s">
        <v>62</v>
      </c>
      <c r="O24" s="53">
        <v>330</v>
      </c>
      <c r="P24" s="51">
        <v>1188</v>
      </c>
      <c r="Q24" s="51">
        <v>715</v>
      </c>
      <c r="R24" s="43"/>
    </row>
    <row r="25" spans="1:18" ht="13.5">
      <c r="A25" s="43"/>
      <c r="B25" s="43"/>
      <c r="C25" s="51">
        <v>16</v>
      </c>
      <c r="D25" s="51">
        <v>18</v>
      </c>
      <c r="E25" s="51">
        <v>4.2</v>
      </c>
      <c r="F25" s="51" t="s">
        <v>329</v>
      </c>
      <c r="G25" s="51">
        <v>56</v>
      </c>
      <c r="H25" s="51">
        <v>0.9</v>
      </c>
      <c r="I25" s="51" t="s">
        <v>50</v>
      </c>
      <c r="J25" s="51">
        <v>25</v>
      </c>
      <c r="K25" s="51">
        <v>26</v>
      </c>
      <c r="L25" s="51"/>
      <c r="M25" s="36" t="s">
        <v>330</v>
      </c>
      <c r="N25" s="41" t="s">
        <v>62</v>
      </c>
      <c r="O25" s="53">
        <v>650</v>
      </c>
      <c r="P25" s="51">
        <v>1803</v>
      </c>
      <c r="Q25" s="51">
        <v>1076</v>
      </c>
      <c r="R25" s="43"/>
    </row>
    <row r="26" spans="1:18" ht="13.5">
      <c r="A26" s="43"/>
      <c r="B26" s="43"/>
      <c r="C26" s="51">
        <v>16</v>
      </c>
      <c r="D26" s="51">
        <v>29.1</v>
      </c>
      <c r="E26" s="51">
        <v>0.30000000000000004</v>
      </c>
      <c r="F26" s="51" t="s">
        <v>307</v>
      </c>
      <c r="G26" s="51">
        <v>78</v>
      </c>
      <c r="H26" s="51">
        <v>0.4</v>
      </c>
      <c r="I26" s="51" t="s">
        <v>56</v>
      </c>
      <c r="J26" s="51">
        <v>28</v>
      </c>
      <c r="K26" s="51">
        <v>36</v>
      </c>
      <c r="L26" s="51"/>
      <c r="M26" s="36" t="s">
        <v>330</v>
      </c>
      <c r="N26" s="41" t="s">
        <v>62</v>
      </c>
      <c r="O26" s="53">
        <v>330</v>
      </c>
      <c r="P26" s="51">
        <v>117</v>
      </c>
      <c r="Q26" s="51">
        <v>47</v>
      </c>
      <c r="R26" s="43"/>
    </row>
    <row r="27" spans="1:18" ht="13.5">
      <c r="A27" s="43"/>
      <c r="B27" s="43"/>
      <c r="C27" s="51">
        <v>16</v>
      </c>
      <c r="D27" s="51">
        <v>34.1</v>
      </c>
      <c r="E27" s="51">
        <v>3.2</v>
      </c>
      <c r="F27" s="51" t="s">
        <v>307</v>
      </c>
      <c r="G27" s="51">
        <v>61</v>
      </c>
      <c r="H27" s="51">
        <v>0.75</v>
      </c>
      <c r="I27" s="51" t="s">
        <v>56</v>
      </c>
      <c r="J27" s="51">
        <v>24</v>
      </c>
      <c r="K27" s="51">
        <v>28</v>
      </c>
      <c r="L27" s="51"/>
      <c r="M27" s="36" t="s">
        <v>330</v>
      </c>
      <c r="N27" s="41" t="s">
        <v>62</v>
      </c>
      <c r="O27" s="53">
        <v>500</v>
      </c>
      <c r="P27" s="51">
        <v>1398</v>
      </c>
      <c r="Q27" s="51">
        <v>748</v>
      </c>
      <c r="R27" s="43"/>
    </row>
    <row r="28" spans="1:18" ht="13.5">
      <c r="A28" s="43"/>
      <c r="B28" s="43"/>
      <c r="C28" s="51">
        <v>16</v>
      </c>
      <c r="D28" s="51">
        <v>34.2</v>
      </c>
      <c r="E28" s="51">
        <v>4.1</v>
      </c>
      <c r="F28" s="51" t="s">
        <v>307</v>
      </c>
      <c r="G28" s="51">
        <v>61</v>
      </c>
      <c r="H28" s="51">
        <v>0.75</v>
      </c>
      <c r="I28" s="51" t="s">
        <v>56</v>
      </c>
      <c r="J28" s="51">
        <v>24</v>
      </c>
      <c r="K28" s="51">
        <v>28</v>
      </c>
      <c r="L28" s="51"/>
      <c r="M28" s="36" t="s">
        <v>330</v>
      </c>
      <c r="N28" s="41" t="s">
        <v>62</v>
      </c>
      <c r="O28" s="53">
        <v>500</v>
      </c>
      <c r="P28" s="51">
        <v>1222</v>
      </c>
      <c r="Q28" s="51">
        <v>687</v>
      </c>
      <c r="R28" s="43"/>
    </row>
    <row r="29" spans="1:18" ht="13.5">
      <c r="A29" s="43"/>
      <c r="B29" s="43"/>
      <c r="C29" s="51">
        <v>16</v>
      </c>
      <c r="D29" s="51">
        <v>34.3</v>
      </c>
      <c r="E29" s="51">
        <v>2.6</v>
      </c>
      <c r="F29" s="51" t="s">
        <v>307</v>
      </c>
      <c r="G29" s="51">
        <v>61</v>
      </c>
      <c r="H29" s="51">
        <v>0.75</v>
      </c>
      <c r="I29" s="51" t="s">
        <v>56</v>
      </c>
      <c r="J29" s="51">
        <v>24</v>
      </c>
      <c r="K29" s="51">
        <v>28</v>
      </c>
      <c r="L29" s="51"/>
      <c r="M29" s="36" t="s">
        <v>330</v>
      </c>
      <c r="N29" s="41" t="s">
        <v>62</v>
      </c>
      <c r="O29" s="53">
        <v>500</v>
      </c>
      <c r="P29" s="51">
        <v>701</v>
      </c>
      <c r="Q29" s="51">
        <v>416</v>
      </c>
      <c r="R29" s="43"/>
    </row>
    <row r="30" spans="1:18" ht="13.5">
      <c r="A30" s="43"/>
      <c r="B30" s="43"/>
      <c r="C30" s="51">
        <v>17</v>
      </c>
      <c r="D30" s="51">
        <v>7</v>
      </c>
      <c r="E30" s="51">
        <v>0.7</v>
      </c>
      <c r="F30" s="51" t="s">
        <v>307</v>
      </c>
      <c r="G30" s="51">
        <v>61</v>
      </c>
      <c r="H30" s="51">
        <v>0.8</v>
      </c>
      <c r="I30" s="51" t="s">
        <v>50</v>
      </c>
      <c r="J30" s="51">
        <v>26</v>
      </c>
      <c r="K30" s="51">
        <v>28</v>
      </c>
      <c r="L30" s="51"/>
      <c r="M30" s="36" t="s">
        <v>330</v>
      </c>
      <c r="N30" s="41" t="s">
        <v>62</v>
      </c>
      <c r="O30" s="53">
        <v>620</v>
      </c>
      <c r="P30" s="51">
        <v>262</v>
      </c>
      <c r="Q30" s="51">
        <v>124</v>
      </c>
      <c r="R30" s="43"/>
    </row>
    <row r="31" spans="1:18" ht="13.5">
      <c r="A31" s="43"/>
      <c r="B31" s="43"/>
      <c r="C31" s="51">
        <v>19</v>
      </c>
      <c r="D31" s="51">
        <v>22.2</v>
      </c>
      <c r="E31" s="51">
        <v>3.9</v>
      </c>
      <c r="F31" s="51" t="s">
        <v>307</v>
      </c>
      <c r="G31" s="51">
        <v>63</v>
      </c>
      <c r="H31" s="51">
        <v>0.6000000000000001</v>
      </c>
      <c r="I31" s="51" t="s">
        <v>50</v>
      </c>
      <c r="J31" s="51">
        <v>25</v>
      </c>
      <c r="K31" s="51">
        <v>28</v>
      </c>
      <c r="L31" s="51"/>
      <c r="M31" s="41" t="s">
        <v>61</v>
      </c>
      <c r="N31" s="41" t="s">
        <v>62</v>
      </c>
      <c r="O31" s="53">
        <v>400</v>
      </c>
      <c r="P31" s="51">
        <v>1104</v>
      </c>
      <c r="Q31" s="51">
        <v>602</v>
      </c>
      <c r="R31" s="43"/>
    </row>
    <row r="32" spans="1:18" ht="13.5">
      <c r="A32" s="43"/>
      <c r="B32" s="43"/>
      <c r="C32" s="51">
        <v>19</v>
      </c>
      <c r="D32" s="51">
        <v>22.3</v>
      </c>
      <c r="E32" s="51">
        <v>2.2</v>
      </c>
      <c r="F32" s="51" t="s">
        <v>307</v>
      </c>
      <c r="G32" s="51">
        <v>63</v>
      </c>
      <c r="H32" s="51">
        <v>0.6000000000000001</v>
      </c>
      <c r="I32" s="51" t="s">
        <v>50</v>
      </c>
      <c r="J32" s="51">
        <v>25</v>
      </c>
      <c r="K32" s="51">
        <v>28</v>
      </c>
      <c r="L32" s="51"/>
      <c r="M32" s="41" t="s">
        <v>61</v>
      </c>
      <c r="N32" s="41" t="s">
        <v>62</v>
      </c>
      <c r="O32" s="53">
        <v>400</v>
      </c>
      <c r="P32" s="51">
        <v>509</v>
      </c>
      <c r="Q32" s="51">
        <v>290</v>
      </c>
      <c r="R32" s="43"/>
    </row>
    <row r="33" spans="1:18" ht="13.5">
      <c r="A33" s="43"/>
      <c r="B33" s="43"/>
      <c r="C33" s="51">
        <v>19</v>
      </c>
      <c r="D33" s="51">
        <v>25</v>
      </c>
      <c r="E33" s="51">
        <v>1.5</v>
      </c>
      <c r="F33" s="51" t="s">
        <v>307</v>
      </c>
      <c r="G33" s="51">
        <v>113</v>
      </c>
      <c r="H33" s="51">
        <v>0.4</v>
      </c>
      <c r="I33" s="51" t="s">
        <v>56</v>
      </c>
      <c r="J33" s="51">
        <v>32</v>
      </c>
      <c r="K33" s="51">
        <v>36</v>
      </c>
      <c r="L33" s="51"/>
      <c r="M33" s="41" t="s">
        <v>61</v>
      </c>
      <c r="N33" s="41" t="s">
        <v>62</v>
      </c>
      <c r="O33" s="53">
        <v>410</v>
      </c>
      <c r="P33" s="51">
        <v>378</v>
      </c>
      <c r="Q33" s="51">
        <v>206</v>
      </c>
      <c r="R33" s="43"/>
    </row>
    <row r="34" spans="1:18" ht="13.5">
      <c r="A34" s="43"/>
      <c r="B34" s="43"/>
      <c r="C34" s="51">
        <v>2</v>
      </c>
      <c r="D34" s="51">
        <v>18</v>
      </c>
      <c r="E34" s="51">
        <v>1.5</v>
      </c>
      <c r="F34" s="51" t="s">
        <v>331</v>
      </c>
      <c r="G34" s="51">
        <v>83</v>
      </c>
      <c r="H34" s="51">
        <v>0.5</v>
      </c>
      <c r="I34" s="51" t="s">
        <v>56</v>
      </c>
      <c r="J34" s="51">
        <v>28</v>
      </c>
      <c r="K34" s="51">
        <v>28</v>
      </c>
      <c r="L34" s="51"/>
      <c r="M34" s="41" t="s">
        <v>61</v>
      </c>
      <c r="N34" s="41" t="s">
        <v>62</v>
      </c>
      <c r="O34" s="53">
        <v>400</v>
      </c>
      <c r="P34" s="51">
        <v>377</v>
      </c>
      <c r="Q34" s="51">
        <v>221</v>
      </c>
      <c r="R34" s="43"/>
    </row>
    <row r="35" spans="1:18" ht="13.5">
      <c r="A35" s="43"/>
      <c r="B35" s="43"/>
      <c r="C35" s="51">
        <v>3</v>
      </c>
      <c r="D35" s="51">
        <v>10</v>
      </c>
      <c r="E35" s="51">
        <v>4</v>
      </c>
      <c r="F35" s="51" t="s">
        <v>310</v>
      </c>
      <c r="G35" s="51">
        <v>88</v>
      </c>
      <c r="H35" s="51">
        <v>0.7</v>
      </c>
      <c r="I35" s="51" t="s">
        <v>56</v>
      </c>
      <c r="J35" s="51">
        <v>28</v>
      </c>
      <c r="K35" s="51">
        <v>32</v>
      </c>
      <c r="L35" s="51"/>
      <c r="M35" s="41" t="s">
        <v>61</v>
      </c>
      <c r="N35" s="41" t="s">
        <v>62</v>
      </c>
      <c r="O35" s="53">
        <v>500</v>
      </c>
      <c r="P35" s="51">
        <v>1036</v>
      </c>
      <c r="Q35" s="51">
        <v>702</v>
      </c>
      <c r="R35" s="43"/>
    </row>
    <row r="36" spans="1:18" ht="13.5">
      <c r="A36" s="43"/>
      <c r="B36" s="43"/>
      <c r="C36" s="51">
        <v>3</v>
      </c>
      <c r="D36" s="51">
        <v>25.5</v>
      </c>
      <c r="E36" s="51">
        <v>2.1</v>
      </c>
      <c r="F36" s="51" t="s">
        <v>307</v>
      </c>
      <c r="G36" s="51">
        <v>83</v>
      </c>
      <c r="H36" s="51">
        <v>0.6000000000000001</v>
      </c>
      <c r="I36" s="51">
        <v>1</v>
      </c>
      <c r="J36" s="51">
        <v>26</v>
      </c>
      <c r="K36" s="51">
        <v>30</v>
      </c>
      <c r="L36" s="51"/>
      <c r="M36" s="41" t="s">
        <v>61</v>
      </c>
      <c r="N36" s="41" t="s">
        <v>62</v>
      </c>
      <c r="O36" s="53">
        <v>490</v>
      </c>
      <c r="P36" s="51">
        <v>813</v>
      </c>
      <c r="Q36" s="51">
        <v>535</v>
      </c>
      <c r="R36" s="43"/>
    </row>
    <row r="37" spans="1:18" ht="13.5">
      <c r="A37" s="43"/>
      <c r="B37" s="43"/>
      <c r="C37" s="51">
        <v>8</v>
      </c>
      <c r="D37" s="51">
        <v>15</v>
      </c>
      <c r="E37" s="51">
        <v>1.9</v>
      </c>
      <c r="F37" s="51" t="s">
        <v>332</v>
      </c>
      <c r="G37" s="51">
        <v>83</v>
      </c>
      <c r="H37" s="51">
        <v>0.8</v>
      </c>
      <c r="I37" s="51" t="s">
        <v>50</v>
      </c>
      <c r="J37" s="51">
        <v>30</v>
      </c>
      <c r="K37" s="51">
        <v>32</v>
      </c>
      <c r="L37" s="51"/>
      <c r="M37" s="41" t="s">
        <v>61</v>
      </c>
      <c r="N37" s="41" t="s">
        <v>62</v>
      </c>
      <c r="O37" s="53">
        <v>670</v>
      </c>
      <c r="P37" s="51">
        <v>662</v>
      </c>
      <c r="Q37" s="51">
        <v>449</v>
      </c>
      <c r="R37" s="43"/>
    </row>
    <row r="38" spans="1:18" ht="13.5">
      <c r="A38" s="43"/>
      <c r="B38" s="43"/>
      <c r="C38" s="51">
        <v>8</v>
      </c>
      <c r="D38" s="51">
        <v>16</v>
      </c>
      <c r="E38" s="51">
        <v>1.6</v>
      </c>
      <c r="F38" s="51" t="s">
        <v>307</v>
      </c>
      <c r="G38" s="51">
        <v>83</v>
      </c>
      <c r="H38" s="51">
        <v>0.6000000000000001</v>
      </c>
      <c r="I38" s="51" t="s">
        <v>56</v>
      </c>
      <c r="J38" s="51">
        <v>28</v>
      </c>
      <c r="K38" s="51">
        <v>32</v>
      </c>
      <c r="L38" s="51"/>
      <c r="M38" s="41" t="s">
        <v>61</v>
      </c>
      <c r="N38" s="41" t="s">
        <v>62</v>
      </c>
      <c r="O38" s="53">
        <v>580</v>
      </c>
      <c r="P38" s="51">
        <v>644</v>
      </c>
      <c r="Q38" s="51">
        <v>339</v>
      </c>
      <c r="R38" s="43"/>
    </row>
    <row r="39" spans="1:18" ht="13.5">
      <c r="A39" s="43"/>
      <c r="B39" s="43"/>
      <c r="C39" s="51">
        <v>8</v>
      </c>
      <c r="D39" s="51">
        <v>9.6</v>
      </c>
      <c r="E39" s="51">
        <v>3.3</v>
      </c>
      <c r="F39" s="51" t="s">
        <v>307</v>
      </c>
      <c r="G39" s="51">
        <v>103</v>
      </c>
      <c r="H39" s="51">
        <v>0.4</v>
      </c>
      <c r="I39" s="51" t="s">
        <v>56</v>
      </c>
      <c r="J39" s="51">
        <v>30</v>
      </c>
      <c r="K39" s="51">
        <v>36</v>
      </c>
      <c r="L39" s="51"/>
      <c r="M39" s="41" t="s">
        <v>61</v>
      </c>
      <c r="N39" s="41" t="s">
        <v>62</v>
      </c>
      <c r="O39" s="53">
        <v>340</v>
      </c>
      <c r="P39" s="51">
        <v>847</v>
      </c>
      <c r="Q39" s="51">
        <v>507</v>
      </c>
      <c r="R39" s="43"/>
    </row>
    <row r="40" spans="1:18" ht="13.5">
      <c r="A40" s="43"/>
      <c r="B40" s="43"/>
      <c r="C40" s="51">
        <v>8</v>
      </c>
      <c r="D40" s="51">
        <v>9.7</v>
      </c>
      <c r="E40" s="51">
        <v>2.5</v>
      </c>
      <c r="F40" s="51" t="s">
        <v>307</v>
      </c>
      <c r="G40" s="51">
        <v>103</v>
      </c>
      <c r="H40" s="51">
        <v>0.4</v>
      </c>
      <c r="I40" s="51" t="s">
        <v>56</v>
      </c>
      <c r="J40" s="51">
        <v>30</v>
      </c>
      <c r="K40" s="51">
        <v>36</v>
      </c>
      <c r="L40" s="51"/>
      <c r="M40" s="41" t="s">
        <v>61</v>
      </c>
      <c r="N40" s="41" t="s">
        <v>62</v>
      </c>
      <c r="O40" s="53">
        <v>340</v>
      </c>
      <c r="P40" s="51">
        <v>1000</v>
      </c>
      <c r="Q40" s="51">
        <v>454</v>
      </c>
      <c r="R40" s="43"/>
    </row>
    <row r="41" spans="1:18" ht="13.5">
      <c r="A41" s="43"/>
      <c r="B41" s="43"/>
      <c r="C41" s="51">
        <v>8</v>
      </c>
      <c r="D41" s="51">
        <v>9.8</v>
      </c>
      <c r="E41" s="51">
        <v>1</v>
      </c>
      <c r="F41" s="51" t="s">
        <v>307</v>
      </c>
      <c r="G41" s="51">
        <v>103</v>
      </c>
      <c r="H41" s="51">
        <v>0.4</v>
      </c>
      <c r="I41" s="51" t="s">
        <v>56</v>
      </c>
      <c r="J41" s="51">
        <v>30</v>
      </c>
      <c r="K41" s="51">
        <v>36</v>
      </c>
      <c r="L41" s="51"/>
      <c r="M41" s="41" t="s">
        <v>61</v>
      </c>
      <c r="N41" s="41" t="s">
        <v>62</v>
      </c>
      <c r="O41" s="53">
        <v>340</v>
      </c>
      <c r="P41" s="51">
        <v>359</v>
      </c>
      <c r="Q41" s="51">
        <v>186</v>
      </c>
      <c r="R41" s="43"/>
    </row>
    <row r="42" spans="1:18" ht="13.5">
      <c r="A42" s="43"/>
      <c r="B42" s="43"/>
      <c r="C42" s="51">
        <v>9</v>
      </c>
      <c r="D42" s="51">
        <v>15</v>
      </c>
      <c r="E42" s="51">
        <v>1.8</v>
      </c>
      <c r="F42" s="51" t="s">
        <v>310</v>
      </c>
      <c r="G42" s="51">
        <v>83</v>
      </c>
      <c r="H42" s="51">
        <v>0.7</v>
      </c>
      <c r="I42" s="51" t="s">
        <v>50</v>
      </c>
      <c r="J42" s="51">
        <v>30</v>
      </c>
      <c r="K42" s="51">
        <v>32</v>
      </c>
      <c r="L42" s="51"/>
      <c r="M42" s="41" t="s">
        <v>61</v>
      </c>
      <c r="N42" s="41" t="s">
        <v>62</v>
      </c>
      <c r="O42" s="53">
        <v>520</v>
      </c>
      <c r="P42" s="51">
        <v>1183</v>
      </c>
      <c r="Q42" s="51">
        <v>812</v>
      </c>
      <c r="R42" s="43"/>
    </row>
    <row r="43" spans="1:18" ht="13.5">
      <c r="A43" s="43"/>
      <c r="B43" s="43"/>
      <c r="C43" s="51">
        <v>9</v>
      </c>
      <c r="D43" s="51">
        <v>19</v>
      </c>
      <c r="E43" s="51">
        <v>0.9</v>
      </c>
      <c r="F43" s="51" t="s">
        <v>307</v>
      </c>
      <c r="G43" s="51">
        <v>83</v>
      </c>
      <c r="H43" s="51">
        <v>0.5</v>
      </c>
      <c r="I43" s="51" t="s">
        <v>56</v>
      </c>
      <c r="J43" s="51">
        <v>29</v>
      </c>
      <c r="K43" s="51">
        <v>32</v>
      </c>
      <c r="L43" s="51"/>
      <c r="M43" s="41" t="s">
        <v>61</v>
      </c>
      <c r="N43" s="41" t="s">
        <v>62</v>
      </c>
      <c r="O43" s="53">
        <v>420</v>
      </c>
      <c r="P43" s="51">
        <v>274</v>
      </c>
      <c r="Q43" s="51">
        <v>115</v>
      </c>
      <c r="R43" s="43"/>
    </row>
    <row r="44" spans="1:18" ht="13.5">
      <c r="A44" s="43"/>
      <c r="B44" s="43"/>
      <c r="C44" s="51">
        <v>19</v>
      </c>
      <c r="D44" s="51">
        <v>27</v>
      </c>
      <c r="E44" s="51">
        <v>0.6000000000000001</v>
      </c>
      <c r="F44" s="51" t="s">
        <v>307</v>
      </c>
      <c r="G44" s="51">
        <v>103</v>
      </c>
      <c r="H44" s="51">
        <v>0.4</v>
      </c>
      <c r="I44" s="51">
        <v>1</v>
      </c>
      <c r="J44" s="51">
        <v>28</v>
      </c>
      <c r="K44" s="51">
        <v>36</v>
      </c>
      <c r="L44" s="51"/>
      <c r="M44" s="41" t="s">
        <v>61</v>
      </c>
      <c r="N44" s="41" t="s">
        <v>62</v>
      </c>
      <c r="O44" s="53">
        <v>320</v>
      </c>
      <c r="P44" s="51">
        <v>187</v>
      </c>
      <c r="Q44" s="51">
        <v>132</v>
      </c>
      <c r="R44" s="43"/>
    </row>
    <row r="45" spans="1:18" ht="13.5">
      <c r="A45" s="45"/>
      <c r="B45" s="321" t="s">
        <v>53</v>
      </c>
      <c r="C45" s="276"/>
      <c r="D45" s="276"/>
      <c r="E45" s="45">
        <f>E14+E15+E16+E17+E18+E19+E20+E21+E22+E23+E24+E25+E26+E27+E28+E29+E30+E31+E32+E33+E34+E35+E36+E37+E38+E39+E40+E41+E42+E43+E44</f>
        <v>61.1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>
        <f>P14+P15+P16+P17+P18+P19+P20+P21+P22+P23+P24+P25+P26+P27+P28+P29+P30+P31+P32+P33+P34+P35+P36+P37+P38+P39+P40+P41+P42+P43+P44</f>
        <v>20226</v>
      </c>
      <c r="Q45" s="45">
        <f>Q14+Q15+Q16+Q17+Q18+Q19+Q20+Q21+Q22+Q23+Q24+Q25+Q26+Q27+Q28+Q29+Q30+Q31+Q32+Q33+Q34+Q35+Q36+Q37+Q38+Q39+Q40+Q41+Q42+Q43+Q44</f>
        <v>11719</v>
      </c>
      <c r="R45" s="45"/>
    </row>
    <row r="46" spans="1:18" ht="13.5">
      <c r="A46" s="43">
        <v>2</v>
      </c>
      <c r="B46" s="73" t="s">
        <v>48</v>
      </c>
      <c r="C46" s="51">
        <v>12</v>
      </c>
      <c r="D46" s="51">
        <v>10.6</v>
      </c>
      <c r="E46" s="51">
        <v>3.1</v>
      </c>
      <c r="F46" s="51" t="s">
        <v>333</v>
      </c>
      <c r="G46" s="51">
        <v>98</v>
      </c>
      <c r="H46" s="51">
        <v>0.6000000000000001</v>
      </c>
      <c r="I46" s="51">
        <v>1</v>
      </c>
      <c r="J46" s="51">
        <v>28</v>
      </c>
      <c r="K46" s="51">
        <v>32</v>
      </c>
      <c r="L46" s="51"/>
      <c r="M46" s="41" t="s">
        <v>61</v>
      </c>
      <c r="N46" s="41" t="s">
        <v>62</v>
      </c>
      <c r="O46" s="51">
        <v>500</v>
      </c>
      <c r="P46" s="51">
        <v>2199</v>
      </c>
      <c r="Q46" s="51">
        <v>1831</v>
      </c>
      <c r="R46" s="43"/>
    </row>
    <row r="47" spans="1:18" ht="13.5">
      <c r="A47" s="43"/>
      <c r="B47" s="39"/>
      <c r="C47" s="51">
        <v>23</v>
      </c>
      <c r="D47" s="51">
        <v>15.3</v>
      </c>
      <c r="E47" s="51">
        <v>1.3</v>
      </c>
      <c r="F47" s="51" t="s">
        <v>307</v>
      </c>
      <c r="G47" s="51">
        <v>83</v>
      </c>
      <c r="H47" s="51">
        <v>0.75</v>
      </c>
      <c r="I47" s="51" t="s">
        <v>56</v>
      </c>
      <c r="J47" s="51">
        <v>27</v>
      </c>
      <c r="K47" s="51">
        <v>32</v>
      </c>
      <c r="L47" s="51"/>
      <c r="M47" s="41" t="s">
        <v>61</v>
      </c>
      <c r="N47" s="41" t="s">
        <v>62</v>
      </c>
      <c r="O47" s="51">
        <v>650</v>
      </c>
      <c r="P47" s="51">
        <v>667</v>
      </c>
      <c r="Q47" s="51">
        <v>565</v>
      </c>
      <c r="R47" s="43"/>
    </row>
    <row r="48" spans="1:18" ht="13.5">
      <c r="A48" s="43"/>
      <c r="B48" s="39"/>
      <c r="C48" s="51">
        <v>44</v>
      </c>
      <c r="D48" s="51">
        <v>1.3</v>
      </c>
      <c r="E48" s="51">
        <v>1.4</v>
      </c>
      <c r="F48" s="51" t="s">
        <v>307</v>
      </c>
      <c r="G48" s="51">
        <v>83</v>
      </c>
      <c r="H48" s="51">
        <v>0.75</v>
      </c>
      <c r="I48" s="51" t="s">
        <v>50</v>
      </c>
      <c r="J48" s="51">
        <v>30</v>
      </c>
      <c r="K48" s="51">
        <v>36</v>
      </c>
      <c r="L48" s="51"/>
      <c r="M48" s="41" t="s">
        <v>61</v>
      </c>
      <c r="N48" s="41" t="s">
        <v>62</v>
      </c>
      <c r="O48" s="51">
        <v>680</v>
      </c>
      <c r="P48" s="51">
        <v>725</v>
      </c>
      <c r="Q48" s="51">
        <v>574</v>
      </c>
      <c r="R48" s="43"/>
    </row>
    <row r="49" spans="1:18" ht="13.5">
      <c r="A49" s="43"/>
      <c r="B49" s="39"/>
      <c r="C49" s="51">
        <v>25</v>
      </c>
      <c r="D49" s="51">
        <v>13.3</v>
      </c>
      <c r="E49" s="51">
        <v>2.1</v>
      </c>
      <c r="F49" s="51" t="s">
        <v>307</v>
      </c>
      <c r="G49" s="51">
        <v>83</v>
      </c>
      <c r="H49" s="51">
        <v>0.75</v>
      </c>
      <c r="I49" s="51" t="s">
        <v>56</v>
      </c>
      <c r="J49" s="51">
        <v>27</v>
      </c>
      <c r="K49" s="51">
        <v>32</v>
      </c>
      <c r="L49" s="51"/>
      <c r="M49" s="41" t="s">
        <v>61</v>
      </c>
      <c r="N49" s="41" t="s">
        <v>62</v>
      </c>
      <c r="O49" s="51">
        <v>650</v>
      </c>
      <c r="P49" s="51">
        <v>940</v>
      </c>
      <c r="Q49" s="51">
        <v>781</v>
      </c>
      <c r="R49" s="43"/>
    </row>
    <row r="50" spans="1:18" ht="13.5">
      <c r="A50" s="43"/>
      <c r="B50" s="39"/>
      <c r="C50" s="51">
        <v>7</v>
      </c>
      <c r="D50" s="51">
        <v>5.1</v>
      </c>
      <c r="E50" s="51">
        <v>3</v>
      </c>
      <c r="F50" s="51" t="s">
        <v>307</v>
      </c>
      <c r="G50" s="51">
        <v>79</v>
      </c>
      <c r="H50" s="51">
        <v>0.7</v>
      </c>
      <c r="I50" s="51" t="s">
        <v>56</v>
      </c>
      <c r="J50" s="51">
        <v>27</v>
      </c>
      <c r="K50" s="51">
        <v>30</v>
      </c>
      <c r="L50" s="51"/>
      <c r="M50" s="41" t="s">
        <v>61</v>
      </c>
      <c r="N50" s="41" t="s">
        <v>62</v>
      </c>
      <c r="O50" s="51">
        <v>640</v>
      </c>
      <c r="P50" s="51">
        <v>1699</v>
      </c>
      <c r="Q50" s="51">
        <v>1336</v>
      </c>
      <c r="R50" s="43"/>
    </row>
    <row r="51" spans="1:18" ht="13.5">
      <c r="A51" s="43"/>
      <c r="B51" s="39"/>
      <c r="C51" s="51">
        <v>7</v>
      </c>
      <c r="D51" s="51">
        <v>5.2</v>
      </c>
      <c r="E51" s="51">
        <v>1.1</v>
      </c>
      <c r="F51" s="51" t="s">
        <v>307</v>
      </c>
      <c r="G51" s="51">
        <v>79</v>
      </c>
      <c r="H51" s="51">
        <v>0.7</v>
      </c>
      <c r="I51" s="51" t="s">
        <v>56</v>
      </c>
      <c r="J51" s="51">
        <v>27</v>
      </c>
      <c r="K51" s="51">
        <v>30</v>
      </c>
      <c r="L51" s="51"/>
      <c r="M51" s="41" t="s">
        <v>61</v>
      </c>
      <c r="N51" s="41" t="s">
        <v>62</v>
      </c>
      <c r="O51" s="51">
        <v>640</v>
      </c>
      <c r="P51" s="51">
        <v>746</v>
      </c>
      <c r="Q51" s="51">
        <v>556</v>
      </c>
      <c r="R51" s="43"/>
    </row>
    <row r="52" spans="1:18" ht="13.5">
      <c r="A52" s="43"/>
      <c r="B52" s="39"/>
      <c r="C52" s="51">
        <v>1</v>
      </c>
      <c r="D52" s="51">
        <v>18.1</v>
      </c>
      <c r="E52" s="51">
        <v>1.9</v>
      </c>
      <c r="F52" s="51" t="s">
        <v>329</v>
      </c>
      <c r="G52" s="51">
        <v>93</v>
      </c>
      <c r="H52" s="51">
        <v>0.7</v>
      </c>
      <c r="I52" s="51" t="s">
        <v>56</v>
      </c>
      <c r="J52" s="51">
        <v>30</v>
      </c>
      <c r="K52" s="51">
        <v>32</v>
      </c>
      <c r="L52" s="51"/>
      <c r="M52" s="41" t="s">
        <v>61</v>
      </c>
      <c r="N52" s="41" t="s">
        <v>62</v>
      </c>
      <c r="O52" s="51">
        <v>660</v>
      </c>
      <c r="P52" s="51">
        <v>688</v>
      </c>
      <c r="Q52" s="51">
        <v>436</v>
      </c>
      <c r="R52" s="43"/>
    </row>
    <row r="53" spans="1:18" ht="13.5">
      <c r="A53" s="43"/>
      <c r="B53" s="39"/>
      <c r="C53" s="51">
        <v>23</v>
      </c>
      <c r="D53" s="51">
        <v>14.1</v>
      </c>
      <c r="E53" s="51">
        <v>1.3</v>
      </c>
      <c r="F53" s="51" t="s">
        <v>307</v>
      </c>
      <c r="G53" s="51">
        <v>83</v>
      </c>
      <c r="H53" s="51">
        <v>0.75</v>
      </c>
      <c r="I53" s="51">
        <v>1</v>
      </c>
      <c r="J53" s="51">
        <v>26</v>
      </c>
      <c r="K53" s="51">
        <v>32</v>
      </c>
      <c r="L53" s="51"/>
      <c r="M53" s="41" t="s">
        <v>61</v>
      </c>
      <c r="N53" s="41" t="s">
        <v>62</v>
      </c>
      <c r="O53" s="51">
        <v>560</v>
      </c>
      <c r="P53" s="51">
        <v>1072</v>
      </c>
      <c r="Q53" s="51">
        <v>851</v>
      </c>
      <c r="R53" s="43"/>
    </row>
    <row r="54" spans="1:18" ht="13.5">
      <c r="A54" s="43"/>
      <c r="B54" s="39"/>
      <c r="C54" s="51">
        <v>24</v>
      </c>
      <c r="D54" s="51">
        <v>6.1</v>
      </c>
      <c r="E54" s="51">
        <v>3</v>
      </c>
      <c r="F54" s="51" t="s">
        <v>307</v>
      </c>
      <c r="G54" s="51">
        <v>83</v>
      </c>
      <c r="H54" s="51">
        <v>0.8</v>
      </c>
      <c r="I54" s="51" t="s">
        <v>50</v>
      </c>
      <c r="J54" s="51">
        <v>31</v>
      </c>
      <c r="K54" s="51">
        <v>32</v>
      </c>
      <c r="L54" s="51"/>
      <c r="M54" s="41" t="s">
        <v>61</v>
      </c>
      <c r="N54" s="41" t="s">
        <v>62</v>
      </c>
      <c r="O54" s="51">
        <v>710</v>
      </c>
      <c r="P54" s="51">
        <v>1434</v>
      </c>
      <c r="Q54" s="51">
        <v>1083</v>
      </c>
      <c r="R54" s="43"/>
    </row>
    <row r="55" spans="1:18" ht="13.5">
      <c r="A55" s="43"/>
      <c r="B55" s="39"/>
      <c r="C55" s="51">
        <v>24</v>
      </c>
      <c r="D55" s="51">
        <v>6.2</v>
      </c>
      <c r="E55" s="51">
        <v>1.9</v>
      </c>
      <c r="F55" s="51" t="s">
        <v>307</v>
      </c>
      <c r="G55" s="51">
        <v>83</v>
      </c>
      <c r="H55" s="51">
        <v>0.8</v>
      </c>
      <c r="I55" s="51" t="s">
        <v>50</v>
      </c>
      <c r="J55" s="51">
        <v>31</v>
      </c>
      <c r="K55" s="51">
        <v>32</v>
      </c>
      <c r="L55" s="51"/>
      <c r="M55" s="41" t="s">
        <v>61</v>
      </c>
      <c r="N55" s="41" t="s">
        <v>62</v>
      </c>
      <c r="O55" s="51">
        <v>710</v>
      </c>
      <c r="P55" s="51">
        <v>1088</v>
      </c>
      <c r="Q55" s="51">
        <v>806</v>
      </c>
      <c r="R55" s="43"/>
    </row>
    <row r="56" spans="1:18" ht="13.5">
      <c r="A56" s="43"/>
      <c r="B56" s="39"/>
      <c r="C56" s="51">
        <v>27</v>
      </c>
      <c r="D56" s="51">
        <v>5.2</v>
      </c>
      <c r="E56" s="51">
        <v>1.7000000000000002</v>
      </c>
      <c r="F56" s="51" t="s">
        <v>334</v>
      </c>
      <c r="G56" s="51">
        <v>118</v>
      </c>
      <c r="H56" s="51">
        <v>0.7</v>
      </c>
      <c r="I56" s="51">
        <v>2</v>
      </c>
      <c r="J56" s="51">
        <v>28</v>
      </c>
      <c r="K56" s="51">
        <v>36</v>
      </c>
      <c r="L56" s="51"/>
      <c r="M56" s="41" t="s">
        <v>61</v>
      </c>
      <c r="N56" s="41" t="s">
        <v>62</v>
      </c>
      <c r="O56" s="51">
        <v>600</v>
      </c>
      <c r="P56" s="51">
        <v>1230</v>
      </c>
      <c r="Q56" s="51">
        <v>1001</v>
      </c>
      <c r="R56" s="43"/>
    </row>
    <row r="57" spans="1:18" ht="13.5">
      <c r="A57" s="43"/>
      <c r="B57" s="39"/>
      <c r="C57" s="51">
        <v>27</v>
      </c>
      <c r="D57" s="51">
        <v>5.3</v>
      </c>
      <c r="E57" s="51">
        <v>1.3</v>
      </c>
      <c r="F57" s="51" t="s">
        <v>334</v>
      </c>
      <c r="G57" s="51">
        <v>118</v>
      </c>
      <c r="H57" s="51">
        <v>0.7</v>
      </c>
      <c r="I57" s="51">
        <v>2</v>
      </c>
      <c r="J57" s="51">
        <v>28</v>
      </c>
      <c r="K57" s="51">
        <v>36</v>
      </c>
      <c r="L57" s="51"/>
      <c r="M57" s="41" t="s">
        <v>61</v>
      </c>
      <c r="N57" s="41" t="s">
        <v>62</v>
      </c>
      <c r="O57" s="51">
        <v>600</v>
      </c>
      <c r="P57" s="51">
        <v>1067</v>
      </c>
      <c r="Q57" s="51">
        <v>860</v>
      </c>
      <c r="R57" s="43"/>
    </row>
    <row r="58" spans="1:18" ht="13.5">
      <c r="A58" s="43"/>
      <c r="B58" s="39"/>
      <c r="C58" s="51">
        <v>28</v>
      </c>
      <c r="D58" s="51">
        <v>30.1</v>
      </c>
      <c r="E58" s="51">
        <v>2</v>
      </c>
      <c r="F58" s="51" t="s">
        <v>331</v>
      </c>
      <c r="G58" s="51">
        <v>83</v>
      </c>
      <c r="H58" s="51">
        <v>0.65</v>
      </c>
      <c r="I58" s="51" t="s">
        <v>56</v>
      </c>
      <c r="J58" s="51">
        <v>27</v>
      </c>
      <c r="K58" s="51">
        <v>32</v>
      </c>
      <c r="L58" s="51"/>
      <c r="M58" s="41" t="s">
        <v>61</v>
      </c>
      <c r="N58" s="41" t="s">
        <v>62</v>
      </c>
      <c r="O58" s="51">
        <v>570</v>
      </c>
      <c r="P58" s="51">
        <v>899</v>
      </c>
      <c r="Q58" s="51">
        <v>725</v>
      </c>
      <c r="R58" s="43"/>
    </row>
    <row r="59" spans="1:18" ht="13.5">
      <c r="A59" s="45"/>
      <c r="B59" s="321" t="s">
        <v>53</v>
      </c>
      <c r="C59" s="276"/>
      <c r="D59" s="276"/>
      <c r="E59" s="45">
        <f>E46+E47+E48+E49+E50+E51+E52+E53+E54+E55+E56+E57+E58</f>
        <v>25.1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>
        <f>P46+P47+P48+P49+P50+P51+P52+P53+P54+P55+P56+P57+P58</f>
        <v>14454</v>
      </c>
      <c r="Q59" s="45">
        <f>Q46+Q47+Q48+Q49+Q50+Q51+Q52+Q53+Q54+Q55+Q56+Q57+Q58</f>
        <v>11405</v>
      </c>
      <c r="R59" s="45">
        <f>R46+R47+R48+R49+R50+R51+R52+R53+R54+R55+R56+R57+R58</f>
        <v>0</v>
      </c>
    </row>
    <row r="60" spans="1:18" ht="13.5">
      <c r="A60" s="43">
        <v>3</v>
      </c>
      <c r="B60" s="73" t="s">
        <v>75</v>
      </c>
      <c r="C60" s="51">
        <v>2</v>
      </c>
      <c r="D60" s="51">
        <v>16</v>
      </c>
      <c r="E60" s="51">
        <v>2.5</v>
      </c>
      <c r="F60" s="51" t="s">
        <v>335</v>
      </c>
      <c r="G60" s="51">
        <v>60</v>
      </c>
      <c r="H60" s="51">
        <v>0.8</v>
      </c>
      <c r="I60" s="51">
        <v>1</v>
      </c>
      <c r="J60" s="51">
        <v>20</v>
      </c>
      <c r="K60" s="51">
        <v>20</v>
      </c>
      <c r="L60" s="51"/>
      <c r="M60" s="41" t="s">
        <v>61</v>
      </c>
      <c r="N60" s="41" t="s">
        <v>62</v>
      </c>
      <c r="O60" s="51">
        <v>430</v>
      </c>
      <c r="P60" s="51">
        <v>914</v>
      </c>
      <c r="Q60" s="51">
        <v>567</v>
      </c>
      <c r="R60" s="43"/>
    </row>
    <row r="61" spans="1:18" ht="13.5">
      <c r="A61" s="43"/>
      <c r="B61" s="39"/>
      <c r="C61" s="51">
        <v>2</v>
      </c>
      <c r="D61" s="51">
        <v>25</v>
      </c>
      <c r="E61" s="51">
        <v>1.8</v>
      </c>
      <c r="F61" s="51" t="s">
        <v>336</v>
      </c>
      <c r="G61" s="51">
        <v>57</v>
      </c>
      <c r="H61" s="51">
        <v>0.8</v>
      </c>
      <c r="I61" s="51" t="s">
        <v>56</v>
      </c>
      <c r="J61" s="51">
        <v>23</v>
      </c>
      <c r="K61" s="51">
        <v>22</v>
      </c>
      <c r="L61" s="51"/>
      <c r="M61" s="41" t="s">
        <v>61</v>
      </c>
      <c r="N61" s="41" t="s">
        <v>62</v>
      </c>
      <c r="O61" s="51">
        <v>500</v>
      </c>
      <c r="P61" s="51">
        <v>1211</v>
      </c>
      <c r="Q61" s="51">
        <v>672</v>
      </c>
      <c r="R61" s="43"/>
    </row>
    <row r="62" spans="1:18" ht="13.5">
      <c r="A62" s="43"/>
      <c r="B62" s="39"/>
      <c r="C62" s="51">
        <v>2</v>
      </c>
      <c r="D62" s="51">
        <v>11.1</v>
      </c>
      <c r="E62" s="51">
        <v>3.1</v>
      </c>
      <c r="F62" s="51" t="s">
        <v>337</v>
      </c>
      <c r="G62" s="51">
        <v>55</v>
      </c>
      <c r="H62" s="51">
        <v>0.8</v>
      </c>
      <c r="I62" s="51" t="s">
        <v>50</v>
      </c>
      <c r="J62" s="51">
        <v>23</v>
      </c>
      <c r="K62" s="51">
        <v>22</v>
      </c>
      <c r="L62" s="51"/>
      <c r="M62" s="41" t="s">
        <v>61</v>
      </c>
      <c r="N62" s="41" t="s">
        <v>62</v>
      </c>
      <c r="O62" s="51">
        <v>500</v>
      </c>
      <c r="P62" s="51">
        <v>1745</v>
      </c>
      <c r="Q62" s="51">
        <v>1125</v>
      </c>
      <c r="R62" s="43"/>
    </row>
    <row r="63" spans="1:18" ht="13.5">
      <c r="A63" s="43"/>
      <c r="B63" s="39"/>
      <c r="C63" s="51">
        <v>7</v>
      </c>
      <c r="D63" s="51">
        <v>31.1</v>
      </c>
      <c r="E63" s="51">
        <v>0.8</v>
      </c>
      <c r="F63" s="51" t="s">
        <v>307</v>
      </c>
      <c r="G63" s="51">
        <v>60</v>
      </c>
      <c r="H63" s="51">
        <v>0.75</v>
      </c>
      <c r="I63" s="51" t="s">
        <v>56</v>
      </c>
      <c r="J63" s="51">
        <v>22</v>
      </c>
      <c r="K63" s="51">
        <v>20</v>
      </c>
      <c r="L63" s="51"/>
      <c r="M63" s="41" t="s">
        <v>61</v>
      </c>
      <c r="N63" s="41" t="s">
        <v>62</v>
      </c>
      <c r="O63" s="51">
        <v>400</v>
      </c>
      <c r="P63" s="51">
        <v>560</v>
      </c>
      <c r="Q63" s="51">
        <v>367</v>
      </c>
      <c r="R63" s="43"/>
    </row>
    <row r="64" spans="1:18" ht="13.5">
      <c r="A64" s="43"/>
      <c r="B64" s="39"/>
      <c r="C64" s="51">
        <v>7</v>
      </c>
      <c r="D64" s="51">
        <v>31.2</v>
      </c>
      <c r="E64" s="51">
        <v>2.6</v>
      </c>
      <c r="F64" s="51" t="s">
        <v>307</v>
      </c>
      <c r="G64" s="51">
        <v>60</v>
      </c>
      <c r="H64" s="51">
        <v>0.75</v>
      </c>
      <c r="I64" s="51" t="s">
        <v>56</v>
      </c>
      <c r="J64" s="51">
        <v>22</v>
      </c>
      <c r="K64" s="51">
        <v>20</v>
      </c>
      <c r="L64" s="51"/>
      <c r="M64" s="41" t="s">
        <v>61</v>
      </c>
      <c r="N64" s="41" t="s">
        <v>62</v>
      </c>
      <c r="O64" s="51">
        <v>400</v>
      </c>
      <c r="P64" s="51">
        <v>1020</v>
      </c>
      <c r="Q64" s="51">
        <v>659</v>
      </c>
      <c r="R64" s="43"/>
    </row>
    <row r="65" spans="1:18" ht="13.5">
      <c r="A65" s="43"/>
      <c r="B65" s="39"/>
      <c r="C65" s="51">
        <v>15</v>
      </c>
      <c r="D65" s="51">
        <v>4.2</v>
      </c>
      <c r="E65" s="51">
        <v>1.6</v>
      </c>
      <c r="F65" s="51" t="s">
        <v>338</v>
      </c>
      <c r="G65" s="51">
        <v>103</v>
      </c>
      <c r="H65" s="51">
        <v>0.6000000000000001</v>
      </c>
      <c r="I65" s="51">
        <v>1</v>
      </c>
      <c r="J65" s="51">
        <v>28</v>
      </c>
      <c r="K65" s="51">
        <v>30</v>
      </c>
      <c r="L65" s="51"/>
      <c r="M65" s="41" t="s">
        <v>61</v>
      </c>
      <c r="N65" s="41" t="s">
        <v>62</v>
      </c>
      <c r="O65" s="51">
        <v>500</v>
      </c>
      <c r="P65" s="51">
        <v>1352</v>
      </c>
      <c r="Q65" s="51">
        <v>1026</v>
      </c>
      <c r="R65" s="43"/>
    </row>
    <row r="66" spans="1:18" ht="13.5">
      <c r="A66" s="43"/>
      <c r="B66" s="39"/>
      <c r="C66" s="51">
        <v>19</v>
      </c>
      <c r="D66" s="51">
        <v>42.2</v>
      </c>
      <c r="E66" s="51">
        <v>2.5</v>
      </c>
      <c r="F66" s="51" t="s">
        <v>307</v>
      </c>
      <c r="G66" s="51">
        <v>62</v>
      </c>
      <c r="H66" s="51">
        <v>0.9</v>
      </c>
      <c r="I66" s="51" t="s">
        <v>56</v>
      </c>
      <c r="J66" s="51">
        <v>22</v>
      </c>
      <c r="K66" s="51">
        <v>22</v>
      </c>
      <c r="L66" s="51"/>
      <c r="M66" s="41" t="s">
        <v>61</v>
      </c>
      <c r="N66" s="41" t="s">
        <v>62</v>
      </c>
      <c r="O66" s="51">
        <v>500</v>
      </c>
      <c r="P66" s="51">
        <v>1425</v>
      </c>
      <c r="Q66" s="51">
        <v>992</v>
      </c>
      <c r="R66" s="43"/>
    </row>
    <row r="67" spans="1:18" ht="13.5">
      <c r="A67" s="43"/>
      <c r="B67" s="39"/>
      <c r="C67" s="51">
        <v>17</v>
      </c>
      <c r="D67" s="51">
        <v>15.3</v>
      </c>
      <c r="E67" s="51">
        <v>2</v>
      </c>
      <c r="F67" s="51" t="s">
        <v>307</v>
      </c>
      <c r="G67" s="51">
        <v>61</v>
      </c>
      <c r="H67" s="51">
        <v>0.85</v>
      </c>
      <c r="I67" s="51" t="s">
        <v>56</v>
      </c>
      <c r="J67" s="51">
        <v>24</v>
      </c>
      <c r="K67" s="51">
        <v>24</v>
      </c>
      <c r="L67" s="51"/>
      <c r="M67" s="41" t="s">
        <v>61</v>
      </c>
      <c r="N67" s="41" t="s">
        <v>62</v>
      </c>
      <c r="O67" s="51">
        <v>600</v>
      </c>
      <c r="P67" s="51">
        <v>1157</v>
      </c>
      <c r="Q67" s="51">
        <v>858</v>
      </c>
      <c r="R67" s="43"/>
    </row>
    <row r="68" spans="1:18" ht="13.5">
      <c r="A68" s="43"/>
      <c r="B68" s="39"/>
      <c r="C68" s="51">
        <v>19</v>
      </c>
      <c r="D68" s="51">
        <v>35.2</v>
      </c>
      <c r="E68" s="51">
        <v>2.7</v>
      </c>
      <c r="F68" s="51" t="s">
        <v>307</v>
      </c>
      <c r="G68" s="51">
        <v>73</v>
      </c>
      <c r="H68" s="51">
        <v>0.9</v>
      </c>
      <c r="I68" s="51" t="s">
        <v>50</v>
      </c>
      <c r="J68" s="51">
        <v>28</v>
      </c>
      <c r="K68" s="51">
        <v>28</v>
      </c>
      <c r="L68" s="51"/>
      <c r="M68" s="41" t="s">
        <v>61</v>
      </c>
      <c r="N68" s="41" t="s">
        <v>62</v>
      </c>
      <c r="O68" s="51">
        <v>810</v>
      </c>
      <c r="P68" s="51">
        <v>1608</v>
      </c>
      <c r="Q68" s="51">
        <v>1199</v>
      </c>
      <c r="R68" s="43"/>
    </row>
    <row r="69" spans="1:18" ht="13.5">
      <c r="A69" s="43"/>
      <c r="B69" s="39"/>
      <c r="C69" s="51">
        <v>19</v>
      </c>
      <c r="D69" s="51">
        <v>35.1</v>
      </c>
      <c r="E69" s="51">
        <v>2.3</v>
      </c>
      <c r="F69" s="51" t="s">
        <v>307</v>
      </c>
      <c r="G69" s="51">
        <v>73</v>
      </c>
      <c r="H69" s="51">
        <v>0.9</v>
      </c>
      <c r="I69" s="51" t="s">
        <v>50</v>
      </c>
      <c r="J69" s="51">
        <v>28</v>
      </c>
      <c r="K69" s="51">
        <v>28</v>
      </c>
      <c r="L69" s="51"/>
      <c r="M69" s="41" t="s">
        <v>61</v>
      </c>
      <c r="N69" s="41" t="s">
        <v>62</v>
      </c>
      <c r="O69" s="51">
        <v>810</v>
      </c>
      <c r="P69" s="51">
        <v>1461</v>
      </c>
      <c r="Q69" s="51">
        <v>1122</v>
      </c>
      <c r="R69" s="43"/>
    </row>
    <row r="70" spans="1:18" ht="13.5">
      <c r="A70" s="43"/>
      <c r="B70" s="39"/>
      <c r="C70" s="51">
        <v>19</v>
      </c>
      <c r="D70" s="51">
        <v>35.3</v>
      </c>
      <c r="E70" s="51">
        <v>1.6</v>
      </c>
      <c r="F70" s="51" t="s">
        <v>307</v>
      </c>
      <c r="G70" s="51">
        <v>73</v>
      </c>
      <c r="H70" s="51">
        <v>0.9</v>
      </c>
      <c r="I70" s="51" t="s">
        <v>50</v>
      </c>
      <c r="J70" s="51">
        <v>28</v>
      </c>
      <c r="K70" s="51">
        <v>28</v>
      </c>
      <c r="L70" s="51"/>
      <c r="M70" s="41" t="s">
        <v>61</v>
      </c>
      <c r="N70" s="41" t="s">
        <v>62</v>
      </c>
      <c r="O70" s="51">
        <v>810</v>
      </c>
      <c r="P70" s="51">
        <v>791</v>
      </c>
      <c r="Q70" s="51">
        <v>525</v>
      </c>
      <c r="R70" s="43"/>
    </row>
    <row r="71" spans="1:18" ht="13.5">
      <c r="A71" s="43"/>
      <c r="B71" s="39"/>
      <c r="C71" s="51">
        <v>16</v>
      </c>
      <c r="D71" s="51">
        <v>9.1</v>
      </c>
      <c r="E71" s="51">
        <v>1.9</v>
      </c>
      <c r="F71" s="51" t="s">
        <v>339</v>
      </c>
      <c r="G71" s="51">
        <v>62</v>
      </c>
      <c r="H71" s="51">
        <v>0.8</v>
      </c>
      <c r="I71" s="51">
        <v>1</v>
      </c>
      <c r="J71" s="51">
        <v>19</v>
      </c>
      <c r="K71" s="51">
        <v>20</v>
      </c>
      <c r="L71" s="51"/>
      <c r="M71" s="41" t="s">
        <v>61</v>
      </c>
      <c r="N71" s="41" t="s">
        <v>62</v>
      </c>
      <c r="O71" s="51">
        <v>350</v>
      </c>
      <c r="P71" s="51">
        <v>992</v>
      </c>
      <c r="Q71" s="51">
        <v>628</v>
      </c>
      <c r="R71" s="43"/>
    </row>
    <row r="72" spans="1:18" ht="13.5">
      <c r="A72" s="43"/>
      <c r="B72" s="39"/>
      <c r="C72" s="51">
        <v>3</v>
      </c>
      <c r="D72" s="51">
        <v>63</v>
      </c>
      <c r="E72" s="51">
        <v>1.8</v>
      </c>
      <c r="F72" s="51" t="s">
        <v>340</v>
      </c>
      <c r="G72" s="51">
        <v>52</v>
      </c>
      <c r="H72" s="51">
        <v>0.75</v>
      </c>
      <c r="I72" s="51" t="s">
        <v>56</v>
      </c>
      <c r="J72" s="51">
        <v>21</v>
      </c>
      <c r="K72" s="51">
        <v>26</v>
      </c>
      <c r="L72" s="51"/>
      <c r="M72" s="41" t="s">
        <v>61</v>
      </c>
      <c r="N72" s="41" t="s">
        <v>62</v>
      </c>
      <c r="O72" s="51">
        <v>350</v>
      </c>
      <c r="P72" s="51">
        <v>733</v>
      </c>
      <c r="Q72" s="51">
        <v>474</v>
      </c>
      <c r="R72" s="43"/>
    </row>
    <row r="73" spans="1:18" ht="13.5">
      <c r="A73" s="43"/>
      <c r="B73" s="39"/>
      <c r="C73" s="51">
        <v>19</v>
      </c>
      <c r="D73" s="51">
        <v>45.2</v>
      </c>
      <c r="E73" s="51">
        <v>0.5</v>
      </c>
      <c r="F73" s="51" t="s">
        <v>341</v>
      </c>
      <c r="G73" s="51">
        <v>68</v>
      </c>
      <c r="H73" s="51">
        <v>0.8</v>
      </c>
      <c r="I73" s="51" t="s">
        <v>56</v>
      </c>
      <c r="J73" s="51">
        <v>23</v>
      </c>
      <c r="K73" s="51">
        <v>24</v>
      </c>
      <c r="L73" s="51"/>
      <c r="M73" s="41" t="s">
        <v>61</v>
      </c>
      <c r="N73" s="41" t="s">
        <v>62</v>
      </c>
      <c r="O73" s="51">
        <v>470</v>
      </c>
      <c r="P73" s="51">
        <v>255</v>
      </c>
      <c r="Q73" s="51">
        <v>198</v>
      </c>
      <c r="R73" s="43"/>
    </row>
    <row r="74" spans="1:18" ht="13.5">
      <c r="A74" s="45"/>
      <c r="B74" s="321" t="s">
        <v>53</v>
      </c>
      <c r="C74" s="276"/>
      <c r="D74" s="276"/>
      <c r="E74" s="45">
        <f>E60+E61+E62+E63+E64+E65+E66+E67+E68+E69+E70+E71+E72+E73</f>
        <v>27.7</v>
      </c>
      <c r="F74" s="45"/>
      <c r="G74" s="45"/>
      <c r="H74" s="45"/>
      <c r="I74" s="45"/>
      <c r="J74" s="45"/>
      <c r="K74" s="45"/>
      <c r="L74" s="45"/>
      <c r="M74" s="45"/>
      <c r="N74" s="45"/>
      <c r="O74" s="45">
        <f>O60+O61+O62+O63+O64+O65+O66+O67+O68+O69+O70+O71+O72+O73</f>
        <v>7430</v>
      </c>
      <c r="P74" s="45">
        <f>P60+P61+P62+P63+P64+P65+P66+P67+P68+P69+P70+P71+P72+P73</f>
        <v>15224</v>
      </c>
      <c r="Q74" s="45">
        <f>Q60+Q61+Q62+Q63+Q64+Q65+Q66+Q67+Q68+Q69+Q70+Q71+Q72+Q73</f>
        <v>10412</v>
      </c>
      <c r="R74" s="45">
        <f>R60+R61+R62+R63+R64+R65+R66+R67+R68+R69+R70+R71+R72+R73</f>
        <v>0</v>
      </c>
    </row>
    <row r="75" spans="1:18" ht="13.5">
      <c r="A75" s="43">
        <v>4</v>
      </c>
      <c r="B75" s="73" t="s">
        <v>115</v>
      </c>
      <c r="C75" s="51">
        <v>21</v>
      </c>
      <c r="D75" s="51">
        <v>15.1</v>
      </c>
      <c r="E75" s="51">
        <v>2.7</v>
      </c>
      <c r="F75" s="51" t="s">
        <v>307</v>
      </c>
      <c r="G75" s="51">
        <v>112</v>
      </c>
      <c r="H75" s="51">
        <v>0.45</v>
      </c>
      <c r="I75" s="51" t="s">
        <v>56</v>
      </c>
      <c r="J75" s="51">
        <v>33</v>
      </c>
      <c r="K75" s="51">
        <v>36</v>
      </c>
      <c r="L75" s="51"/>
      <c r="M75" s="51" t="s">
        <v>151</v>
      </c>
      <c r="N75" s="41" t="s">
        <v>62</v>
      </c>
      <c r="O75" s="51">
        <v>440</v>
      </c>
      <c r="P75" s="51">
        <v>1102</v>
      </c>
      <c r="Q75" s="51">
        <v>855</v>
      </c>
      <c r="R75" s="43"/>
    </row>
    <row r="76" spans="1:18" ht="13.5">
      <c r="A76" s="43"/>
      <c r="B76" s="39"/>
      <c r="C76" s="51">
        <v>21</v>
      </c>
      <c r="D76" s="51">
        <v>18.1</v>
      </c>
      <c r="E76" s="51">
        <v>0.6000000000000001</v>
      </c>
      <c r="F76" s="51" t="s">
        <v>307</v>
      </c>
      <c r="G76" s="51">
        <v>102</v>
      </c>
      <c r="H76" s="51">
        <v>0.6000000000000001</v>
      </c>
      <c r="I76" s="51">
        <v>5</v>
      </c>
      <c r="J76" s="51">
        <v>15</v>
      </c>
      <c r="K76" s="51">
        <v>16</v>
      </c>
      <c r="L76" s="51"/>
      <c r="M76" s="51" t="s">
        <v>151</v>
      </c>
      <c r="N76" s="41" t="s">
        <v>62</v>
      </c>
      <c r="O76" s="51">
        <v>190</v>
      </c>
      <c r="P76" s="51">
        <v>231</v>
      </c>
      <c r="Q76" s="51">
        <v>179</v>
      </c>
      <c r="R76" s="43"/>
    </row>
    <row r="77" spans="1:18" ht="13.5">
      <c r="A77" s="43"/>
      <c r="B77" s="39"/>
      <c r="C77" s="51">
        <v>30</v>
      </c>
      <c r="D77" s="51">
        <v>2.1</v>
      </c>
      <c r="E77" s="51">
        <v>3.1</v>
      </c>
      <c r="F77" s="51" t="s">
        <v>307</v>
      </c>
      <c r="G77" s="51">
        <v>63</v>
      </c>
      <c r="H77" s="51">
        <v>0.75</v>
      </c>
      <c r="I77" s="51" t="s">
        <v>50</v>
      </c>
      <c r="J77" s="51">
        <v>25</v>
      </c>
      <c r="K77" s="51">
        <v>24</v>
      </c>
      <c r="L77" s="51"/>
      <c r="M77" s="41" t="s">
        <v>61</v>
      </c>
      <c r="N77" s="41" t="s">
        <v>62</v>
      </c>
      <c r="O77" s="51">
        <v>480</v>
      </c>
      <c r="P77" s="51">
        <v>1374</v>
      </c>
      <c r="Q77" s="51">
        <v>999</v>
      </c>
      <c r="R77" s="43"/>
    </row>
    <row r="78" spans="1:18" ht="13.5">
      <c r="A78" s="43"/>
      <c r="B78" s="39"/>
      <c r="C78" s="51">
        <v>30</v>
      </c>
      <c r="D78" s="51">
        <v>2.2</v>
      </c>
      <c r="E78" s="51">
        <v>4.4</v>
      </c>
      <c r="F78" s="51" t="s">
        <v>307</v>
      </c>
      <c r="G78" s="51">
        <v>63</v>
      </c>
      <c r="H78" s="51">
        <v>0.75</v>
      </c>
      <c r="I78" s="51" t="s">
        <v>50</v>
      </c>
      <c r="J78" s="51">
        <v>25</v>
      </c>
      <c r="K78" s="51">
        <v>24</v>
      </c>
      <c r="L78" s="51"/>
      <c r="M78" s="41" t="s">
        <v>61</v>
      </c>
      <c r="N78" s="41" t="s">
        <v>62</v>
      </c>
      <c r="O78" s="51">
        <v>480</v>
      </c>
      <c r="P78" s="51">
        <v>1862</v>
      </c>
      <c r="Q78" s="51">
        <v>1414</v>
      </c>
      <c r="R78" s="43"/>
    </row>
    <row r="79" spans="1:18" ht="13.5">
      <c r="A79" s="43"/>
      <c r="B79" s="39"/>
      <c r="C79" s="51">
        <v>30</v>
      </c>
      <c r="D79" s="51">
        <v>41.1</v>
      </c>
      <c r="E79" s="51">
        <v>3.4</v>
      </c>
      <c r="F79" s="51" t="s">
        <v>307</v>
      </c>
      <c r="G79" s="51">
        <v>60</v>
      </c>
      <c r="H79" s="51">
        <v>0.75</v>
      </c>
      <c r="I79" s="51">
        <v>1</v>
      </c>
      <c r="J79" s="51">
        <v>20</v>
      </c>
      <c r="K79" s="51">
        <v>20</v>
      </c>
      <c r="L79" s="51"/>
      <c r="M79" s="41" t="s">
        <v>61</v>
      </c>
      <c r="N79" s="41" t="s">
        <v>62</v>
      </c>
      <c r="O79" s="51">
        <v>380</v>
      </c>
      <c r="P79" s="51">
        <v>1525</v>
      </c>
      <c r="Q79" s="51">
        <v>1215</v>
      </c>
      <c r="R79" s="43"/>
    </row>
    <row r="80" spans="1:18" ht="13.5">
      <c r="A80" s="43"/>
      <c r="B80" s="39"/>
      <c r="C80" s="51">
        <v>2</v>
      </c>
      <c r="D80" s="51">
        <v>10.1</v>
      </c>
      <c r="E80" s="51">
        <v>1.1</v>
      </c>
      <c r="F80" s="51" t="s">
        <v>342</v>
      </c>
      <c r="G80" s="51">
        <v>59</v>
      </c>
      <c r="H80" s="51">
        <v>0.85</v>
      </c>
      <c r="I80" s="51" t="s">
        <v>56</v>
      </c>
      <c r="J80" s="51">
        <v>22</v>
      </c>
      <c r="K80" s="51">
        <v>20</v>
      </c>
      <c r="L80" s="51"/>
      <c r="M80" s="36" t="s">
        <v>330</v>
      </c>
      <c r="N80" s="41" t="s">
        <v>62</v>
      </c>
      <c r="O80" s="51">
        <v>480</v>
      </c>
      <c r="P80" s="51">
        <v>678</v>
      </c>
      <c r="Q80" s="51">
        <v>523</v>
      </c>
      <c r="R80" s="43"/>
    </row>
    <row r="81" spans="1:18" ht="13.5">
      <c r="A81" s="43"/>
      <c r="B81" s="39"/>
      <c r="C81" s="51">
        <v>2</v>
      </c>
      <c r="D81" s="51">
        <v>10.2</v>
      </c>
      <c r="E81" s="51">
        <v>2.5</v>
      </c>
      <c r="F81" s="51" t="s">
        <v>342</v>
      </c>
      <c r="G81" s="51">
        <v>59</v>
      </c>
      <c r="H81" s="51">
        <v>0.85</v>
      </c>
      <c r="I81" s="51" t="s">
        <v>56</v>
      </c>
      <c r="J81" s="51">
        <v>22</v>
      </c>
      <c r="K81" s="51">
        <v>20</v>
      </c>
      <c r="L81" s="51"/>
      <c r="M81" s="36" t="s">
        <v>330</v>
      </c>
      <c r="N81" s="41" t="s">
        <v>62</v>
      </c>
      <c r="O81" s="51">
        <v>480</v>
      </c>
      <c r="P81" s="51">
        <v>1127</v>
      </c>
      <c r="Q81" s="51">
        <v>653</v>
      </c>
      <c r="R81" s="43"/>
    </row>
    <row r="82" spans="1:18" ht="13.5">
      <c r="A82" s="43"/>
      <c r="B82" s="39"/>
      <c r="C82" s="51">
        <v>2</v>
      </c>
      <c r="D82" s="51">
        <v>10.3</v>
      </c>
      <c r="E82" s="51">
        <v>1.3</v>
      </c>
      <c r="F82" s="51" t="s">
        <v>342</v>
      </c>
      <c r="G82" s="51">
        <v>59</v>
      </c>
      <c r="H82" s="51">
        <v>0.85</v>
      </c>
      <c r="I82" s="51" t="s">
        <v>56</v>
      </c>
      <c r="J82" s="51">
        <v>22</v>
      </c>
      <c r="K82" s="51">
        <v>20</v>
      </c>
      <c r="L82" s="51"/>
      <c r="M82" s="36" t="s">
        <v>330</v>
      </c>
      <c r="N82" s="41" t="s">
        <v>62</v>
      </c>
      <c r="O82" s="51">
        <v>480</v>
      </c>
      <c r="P82" s="51">
        <v>801</v>
      </c>
      <c r="Q82" s="51">
        <v>595</v>
      </c>
      <c r="R82" s="43"/>
    </row>
    <row r="83" spans="1:18" ht="13.5">
      <c r="A83" s="43"/>
      <c r="B83" s="39"/>
      <c r="C83" s="51">
        <v>16</v>
      </c>
      <c r="D83" s="51">
        <v>9.2</v>
      </c>
      <c r="E83" s="51">
        <v>1.5</v>
      </c>
      <c r="F83" s="51" t="s">
        <v>307</v>
      </c>
      <c r="G83" s="51">
        <v>82</v>
      </c>
      <c r="H83" s="51">
        <v>0.4</v>
      </c>
      <c r="I83" s="51" t="s">
        <v>50</v>
      </c>
      <c r="J83" s="51">
        <v>31</v>
      </c>
      <c r="K83" s="51">
        <v>32</v>
      </c>
      <c r="L83" s="51"/>
      <c r="M83" s="41" t="s">
        <v>61</v>
      </c>
      <c r="N83" s="41" t="s">
        <v>62</v>
      </c>
      <c r="O83" s="51">
        <v>410</v>
      </c>
      <c r="P83" s="51">
        <v>725</v>
      </c>
      <c r="Q83" s="51">
        <v>588</v>
      </c>
      <c r="R83" s="43"/>
    </row>
    <row r="84" spans="1:18" ht="13.5">
      <c r="A84" s="43"/>
      <c r="B84" s="39"/>
      <c r="C84" s="51">
        <v>17</v>
      </c>
      <c r="D84" s="51">
        <v>5.2</v>
      </c>
      <c r="E84" s="51">
        <v>1.9</v>
      </c>
      <c r="F84" s="51" t="s">
        <v>307</v>
      </c>
      <c r="G84" s="51">
        <v>82</v>
      </c>
      <c r="H84" s="51">
        <v>0.8</v>
      </c>
      <c r="I84" s="51" t="s">
        <v>56</v>
      </c>
      <c r="J84" s="51">
        <v>27</v>
      </c>
      <c r="K84" s="51">
        <v>28</v>
      </c>
      <c r="L84" s="51"/>
      <c r="M84" s="41" t="s">
        <v>61</v>
      </c>
      <c r="N84" s="41" t="s">
        <v>62</v>
      </c>
      <c r="O84" s="51">
        <v>560</v>
      </c>
      <c r="P84" s="51">
        <v>877</v>
      </c>
      <c r="Q84" s="51">
        <v>660</v>
      </c>
      <c r="R84" s="43"/>
    </row>
    <row r="85" spans="1:18" ht="13.5">
      <c r="A85" s="43"/>
      <c r="B85" s="39"/>
      <c r="C85" s="51">
        <v>18</v>
      </c>
      <c r="D85" s="51">
        <v>30.7</v>
      </c>
      <c r="E85" s="51">
        <v>2.2</v>
      </c>
      <c r="F85" s="51" t="s">
        <v>307</v>
      </c>
      <c r="G85" s="51">
        <v>112</v>
      </c>
      <c r="H85" s="51">
        <v>0.55</v>
      </c>
      <c r="I85" s="51" t="s">
        <v>56</v>
      </c>
      <c r="J85" s="51">
        <v>32</v>
      </c>
      <c r="K85" s="51">
        <v>36</v>
      </c>
      <c r="L85" s="51"/>
      <c r="M85" s="41" t="s">
        <v>61</v>
      </c>
      <c r="N85" s="41" t="s">
        <v>62</v>
      </c>
      <c r="O85" s="51">
        <v>530</v>
      </c>
      <c r="P85" s="51">
        <v>1184</v>
      </c>
      <c r="Q85" s="51">
        <v>982</v>
      </c>
      <c r="R85" s="43"/>
    </row>
    <row r="86" spans="1:18" ht="13.5">
      <c r="A86" s="43"/>
      <c r="B86" s="39"/>
      <c r="C86" s="51">
        <v>18</v>
      </c>
      <c r="D86" s="51">
        <v>30.8</v>
      </c>
      <c r="E86" s="51">
        <v>1.5</v>
      </c>
      <c r="F86" s="51" t="s">
        <v>307</v>
      </c>
      <c r="G86" s="51">
        <v>112</v>
      </c>
      <c r="H86" s="51">
        <v>0.55</v>
      </c>
      <c r="I86" s="51" t="s">
        <v>56</v>
      </c>
      <c r="J86" s="51">
        <v>32</v>
      </c>
      <c r="K86" s="51">
        <v>36</v>
      </c>
      <c r="L86" s="51"/>
      <c r="M86" s="41" t="s">
        <v>61</v>
      </c>
      <c r="N86" s="41" t="s">
        <v>62</v>
      </c>
      <c r="O86" s="51">
        <v>530</v>
      </c>
      <c r="P86" s="51">
        <v>844</v>
      </c>
      <c r="Q86" s="51">
        <v>681</v>
      </c>
      <c r="R86" s="43"/>
    </row>
    <row r="87" spans="1:18" ht="13.5">
      <c r="A87" s="43"/>
      <c r="B87" s="39"/>
      <c r="C87" s="51">
        <v>18</v>
      </c>
      <c r="D87" s="51">
        <v>30.9</v>
      </c>
      <c r="E87" s="51">
        <v>0.6000000000000001</v>
      </c>
      <c r="F87" s="51" t="s">
        <v>307</v>
      </c>
      <c r="G87" s="51">
        <v>112</v>
      </c>
      <c r="H87" s="51">
        <v>0.55</v>
      </c>
      <c r="I87" s="51" t="s">
        <v>56</v>
      </c>
      <c r="J87" s="51">
        <v>32</v>
      </c>
      <c r="K87" s="51">
        <v>36</v>
      </c>
      <c r="L87" s="51"/>
      <c r="M87" s="41" t="s">
        <v>61</v>
      </c>
      <c r="N87" s="41" t="s">
        <v>62</v>
      </c>
      <c r="O87" s="51">
        <v>530</v>
      </c>
      <c r="P87" s="51">
        <v>338</v>
      </c>
      <c r="Q87" s="51">
        <v>275</v>
      </c>
      <c r="R87" s="43"/>
    </row>
    <row r="88" spans="1:18" ht="13.5">
      <c r="A88" s="43"/>
      <c r="B88" s="39"/>
      <c r="C88" s="51">
        <v>23</v>
      </c>
      <c r="D88" s="51">
        <v>5.1</v>
      </c>
      <c r="E88" s="51">
        <v>2.7</v>
      </c>
      <c r="F88" s="51" t="s">
        <v>307</v>
      </c>
      <c r="G88" s="51">
        <v>73</v>
      </c>
      <c r="H88" s="51">
        <v>0.8</v>
      </c>
      <c r="I88" s="51" t="s">
        <v>50</v>
      </c>
      <c r="J88" s="51">
        <v>28</v>
      </c>
      <c r="K88" s="51">
        <v>26</v>
      </c>
      <c r="L88" s="51"/>
      <c r="M88" s="41" t="s">
        <v>151</v>
      </c>
      <c r="N88" s="41" t="s">
        <v>62</v>
      </c>
      <c r="O88" s="51">
        <v>640</v>
      </c>
      <c r="P88" s="51">
        <v>1133</v>
      </c>
      <c r="Q88" s="51">
        <v>750</v>
      </c>
      <c r="R88" s="43"/>
    </row>
    <row r="89" spans="1:18" ht="13.5">
      <c r="A89" s="43"/>
      <c r="B89" s="39"/>
      <c r="C89" s="51">
        <v>20</v>
      </c>
      <c r="D89" s="51">
        <v>22.3</v>
      </c>
      <c r="E89" s="51">
        <v>2.5</v>
      </c>
      <c r="F89" s="51" t="s">
        <v>307</v>
      </c>
      <c r="G89" s="51">
        <v>92</v>
      </c>
      <c r="H89" s="51">
        <v>0.5</v>
      </c>
      <c r="I89" s="51" t="s">
        <v>56</v>
      </c>
      <c r="J89" s="51">
        <v>29</v>
      </c>
      <c r="K89" s="51">
        <v>32</v>
      </c>
      <c r="L89" s="51"/>
      <c r="M89" s="41" t="s">
        <v>151</v>
      </c>
      <c r="N89" s="41" t="s">
        <v>62</v>
      </c>
      <c r="O89" s="51">
        <v>410</v>
      </c>
      <c r="P89" s="51">
        <v>1029</v>
      </c>
      <c r="Q89" s="51">
        <v>839</v>
      </c>
      <c r="R89" s="43"/>
    </row>
    <row r="90" spans="1:18" ht="13.5">
      <c r="A90" s="43"/>
      <c r="B90" s="39"/>
      <c r="C90" s="51">
        <v>37</v>
      </c>
      <c r="D90" s="51">
        <v>14.1</v>
      </c>
      <c r="E90" s="51">
        <v>1</v>
      </c>
      <c r="F90" s="51" t="s">
        <v>329</v>
      </c>
      <c r="G90" s="51">
        <v>62</v>
      </c>
      <c r="H90" s="51">
        <v>0.75</v>
      </c>
      <c r="I90" s="51" t="s">
        <v>56</v>
      </c>
      <c r="J90" s="51">
        <v>24</v>
      </c>
      <c r="K90" s="51">
        <v>22</v>
      </c>
      <c r="L90" s="51"/>
      <c r="M90" s="41" t="s">
        <v>151</v>
      </c>
      <c r="N90" s="41" t="s">
        <v>62</v>
      </c>
      <c r="O90" s="51">
        <v>460</v>
      </c>
      <c r="P90" s="51">
        <v>692</v>
      </c>
      <c r="Q90" s="51">
        <v>552</v>
      </c>
      <c r="R90" s="43"/>
    </row>
    <row r="91" spans="1:18" ht="13.5">
      <c r="A91" s="43"/>
      <c r="B91" s="39"/>
      <c r="C91" s="51">
        <v>37</v>
      </c>
      <c r="D91" s="51">
        <v>14.2</v>
      </c>
      <c r="E91" s="51">
        <v>2.2</v>
      </c>
      <c r="F91" s="51" t="s">
        <v>329</v>
      </c>
      <c r="G91" s="51">
        <v>62</v>
      </c>
      <c r="H91" s="51">
        <v>0.75</v>
      </c>
      <c r="I91" s="51" t="s">
        <v>56</v>
      </c>
      <c r="J91" s="51">
        <v>24</v>
      </c>
      <c r="K91" s="51">
        <v>22</v>
      </c>
      <c r="L91" s="51"/>
      <c r="M91" s="41" t="s">
        <v>151</v>
      </c>
      <c r="N91" s="41" t="s">
        <v>62</v>
      </c>
      <c r="O91" s="51">
        <v>460</v>
      </c>
      <c r="P91" s="51">
        <v>916</v>
      </c>
      <c r="Q91" s="51">
        <v>689</v>
      </c>
      <c r="R91" s="43"/>
    </row>
    <row r="92" spans="1:18" ht="13.5">
      <c r="A92" s="45"/>
      <c r="B92" s="321" t="s">
        <v>53</v>
      </c>
      <c r="C92" s="276"/>
      <c r="D92" s="276"/>
      <c r="E92" s="45">
        <f>E75+E76+E77+E78+E79+E80+E81+E82+E83+E84+E85+E86+E87+E88+E89+E90+E91</f>
        <v>35.2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>
        <f>P75+P76+P77+P78+P79+P80+P81+P82+P83+P84+P85+P86+P87+P88+P89+P90+P91</f>
        <v>16438</v>
      </c>
      <c r="Q92" s="45">
        <f>Q75+Q76+Q77+Q78+Q79+Q80+Q81+Q82+Q83+Q84+Q85+Q86+Q87+Q88+Q89+Q90+Q91</f>
        <v>12449</v>
      </c>
      <c r="R92" s="45">
        <f>R75+R76+R77+R78+R79+R80+R81+R82+R83+R84+R85+R86+R87+R88+R89+R90+R91</f>
        <v>0</v>
      </c>
    </row>
    <row r="93" spans="1:18" ht="13.5">
      <c r="A93" s="43">
        <v>5</v>
      </c>
      <c r="B93" s="73" t="s">
        <v>73</v>
      </c>
      <c r="C93" s="51">
        <v>4</v>
      </c>
      <c r="D93" s="51">
        <v>22</v>
      </c>
      <c r="E93" s="51">
        <v>3.1</v>
      </c>
      <c r="F93" s="51" t="s">
        <v>329</v>
      </c>
      <c r="G93" s="51">
        <v>98</v>
      </c>
      <c r="H93" s="51">
        <v>0.6000000000000001</v>
      </c>
      <c r="I93" s="51">
        <v>1</v>
      </c>
      <c r="J93" s="51">
        <v>28</v>
      </c>
      <c r="K93" s="51">
        <v>32</v>
      </c>
      <c r="L93" s="51"/>
      <c r="M93" s="41" t="s">
        <v>61</v>
      </c>
      <c r="N93" s="41" t="s">
        <v>62</v>
      </c>
      <c r="O93" s="51">
        <v>480</v>
      </c>
      <c r="P93" s="51">
        <v>1344</v>
      </c>
      <c r="Q93" s="51">
        <v>895</v>
      </c>
      <c r="R93" s="43"/>
    </row>
    <row r="94" spans="1:18" ht="13.5">
      <c r="A94" s="43"/>
      <c r="B94" s="73"/>
      <c r="C94" s="51">
        <v>10</v>
      </c>
      <c r="D94" s="51">
        <v>22.1</v>
      </c>
      <c r="E94" s="51">
        <v>1</v>
      </c>
      <c r="F94" s="51" t="s">
        <v>307</v>
      </c>
      <c r="G94" s="51">
        <v>47</v>
      </c>
      <c r="H94" s="51">
        <v>0.7</v>
      </c>
      <c r="I94" s="51" t="s">
        <v>50</v>
      </c>
      <c r="J94" s="51">
        <v>20</v>
      </c>
      <c r="K94" s="51">
        <v>24</v>
      </c>
      <c r="L94" s="51"/>
      <c r="M94" s="41" t="s">
        <v>61</v>
      </c>
      <c r="N94" s="41" t="s">
        <v>62</v>
      </c>
      <c r="O94" s="51">
        <v>350</v>
      </c>
      <c r="P94" s="51">
        <v>339</v>
      </c>
      <c r="Q94" s="51">
        <v>210</v>
      </c>
      <c r="R94" s="43"/>
    </row>
    <row r="95" spans="1:18" ht="13.5">
      <c r="A95" s="43"/>
      <c r="B95" s="73"/>
      <c r="C95" s="51">
        <v>8</v>
      </c>
      <c r="D95" s="51" t="s">
        <v>343</v>
      </c>
      <c r="E95" s="51">
        <v>2</v>
      </c>
      <c r="F95" s="51" t="s">
        <v>329</v>
      </c>
      <c r="G95" s="51">
        <v>98</v>
      </c>
      <c r="H95" s="51">
        <v>0.4</v>
      </c>
      <c r="I95" s="51" t="s">
        <v>56</v>
      </c>
      <c r="J95" s="51">
        <v>32</v>
      </c>
      <c r="K95" s="51">
        <v>34</v>
      </c>
      <c r="L95" s="51"/>
      <c r="M95" s="41" t="s">
        <v>61</v>
      </c>
      <c r="N95" s="41" t="s">
        <v>62</v>
      </c>
      <c r="O95" s="51">
        <v>370</v>
      </c>
      <c r="P95" s="51">
        <v>1595</v>
      </c>
      <c r="Q95" s="51">
        <v>1024</v>
      </c>
      <c r="R95" s="43"/>
    </row>
    <row r="96" spans="1:18" ht="13.5">
      <c r="A96" s="43"/>
      <c r="B96" s="73"/>
      <c r="C96" s="51">
        <v>8</v>
      </c>
      <c r="D96" s="51">
        <v>8.8</v>
      </c>
      <c r="E96" s="51">
        <v>3.4</v>
      </c>
      <c r="F96" s="51" t="s">
        <v>329</v>
      </c>
      <c r="G96" s="51">
        <v>98</v>
      </c>
      <c r="H96" s="51">
        <v>0.4</v>
      </c>
      <c r="I96" s="51" t="s">
        <v>56</v>
      </c>
      <c r="J96" s="51">
        <v>32</v>
      </c>
      <c r="K96" s="51">
        <v>34</v>
      </c>
      <c r="L96" s="51"/>
      <c r="M96" s="41" t="s">
        <v>61</v>
      </c>
      <c r="N96" s="41" t="s">
        <v>62</v>
      </c>
      <c r="O96" s="51">
        <v>370</v>
      </c>
      <c r="P96" s="51">
        <v>1068</v>
      </c>
      <c r="Q96" s="51">
        <v>640</v>
      </c>
      <c r="R96" s="43"/>
    </row>
    <row r="97" spans="1:18" ht="13.5">
      <c r="A97" s="43"/>
      <c r="B97" s="73"/>
      <c r="C97" s="51">
        <v>8</v>
      </c>
      <c r="D97" s="51">
        <v>8.9</v>
      </c>
      <c r="E97" s="51">
        <v>2.1</v>
      </c>
      <c r="F97" s="51" t="s">
        <v>329</v>
      </c>
      <c r="G97" s="51">
        <v>98</v>
      </c>
      <c r="H97" s="51">
        <v>0.4</v>
      </c>
      <c r="I97" s="51" t="s">
        <v>56</v>
      </c>
      <c r="J97" s="51">
        <v>32</v>
      </c>
      <c r="K97" s="51">
        <v>34</v>
      </c>
      <c r="L97" s="51"/>
      <c r="M97" s="41" t="s">
        <v>61</v>
      </c>
      <c r="N97" s="41" t="s">
        <v>62</v>
      </c>
      <c r="O97" s="51">
        <v>370</v>
      </c>
      <c r="P97" s="51">
        <v>1677</v>
      </c>
      <c r="Q97" s="51">
        <v>988</v>
      </c>
      <c r="R97" s="43"/>
    </row>
    <row r="98" spans="1:18" ht="13.5">
      <c r="A98" s="43"/>
      <c r="B98" s="73"/>
      <c r="C98" s="51">
        <v>15</v>
      </c>
      <c r="D98" s="51">
        <v>1.1</v>
      </c>
      <c r="E98" s="51">
        <v>1.9</v>
      </c>
      <c r="F98" s="51" t="s">
        <v>307</v>
      </c>
      <c r="G98" s="51">
        <v>95</v>
      </c>
      <c r="H98" s="51">
        <v>0.5</v>
      </c>
      <c r="I98" s="51">
        <v>1</v>
      </c>
      <c r="J98" s="51">
        <v>28</v>
      </c>
      <c r="K98" s="51">
        <v>30</v>
      </c>
      <c r="L98" s="51"/>
      <c r="M98" s="41" t="s">
        <v>61</v>
      </c>
      <c r="N98" s="41" t="s">
        <v>62</v>
      </c>
      <c r="O98" s="51">
        <v>390</v>
      </c>
      <c r="P98" s="51">
        <v>803</v>
      </c>
      <c r="Q98" s="51">
        <v>481</v>
      </c>
      <c r="R98" s="43"/>
    </row>
    <row r="99" spans="1:18" ht="13.5">
      <c r="A99" s="43"/>
      <c r="B99" s="73"/>
      <c r="C99" s="51">
        <v>16</v>
      </c>
      <c r="D99" s="51">
        <v>27.6</v>
      </c>
      <c r="E99" s="51">
        <v>1</v>
      </c>
      <c r="F99" s="51" t="s">
        <v>307</v>
      </c>
      <c r="G99" s="51">
        <v>93</v>
      </c>
      <c r="H99" s="51">
        <v>0.7</v>
      </c>
      <c r="I99" s="51" t="s">
        <v>56</v>
      </c>
      <c r="J99" s="51">
        <v>30</v>
      </c>
      <c r="K99" s="51">
        <v>32</v>
      </c>
      <c r="L99" s="51"/>
      <c r="M99" s="41" t="s">
        <v>61</v>
      </c>
      <c r="N99" s="41" t="s">
        <v>62</v>
      </c>
      <c r="O99" s="51">
        <v>600</v>
      </c>
      <c r="P99" s="51">
        <v>248</v>
      </c>
      <c r="Q99" s="51">
        <v>146</v>
      </c>
      <c r="R99" s="43"/>
    </row>
    <row r="100" spans="1:18" ht="13.5">
      <c r="A100" s="43"/>
      <c r="B100" s="73"/>
      <c r="C100" s="51">
        <v>10</v>
      </c>
      <c r="D100" s="51">
        <v>9.24</v>
      </c>
      <c r="E100" s="51">
        <v>2.1</v>
      </c>
      <c r="F100" s="51" t="s">
        <v>307</v>
      </c>
      <c r="G100" s="51">
        <v>73</v>
      </c>
      <c r="H100" s="51">
        <v>0.7</v>
      </c>
      <c r="I100" s="51" t="s">
        <v>56</v>
      </c>
      <c r="J100" s="51">
        <v>26</v>
      </c>
      <c r="K100" s="51">
        <v>28</v>
      </c>
      <c r="L100" s="51"/>
      <c r="M100" s="41" t="s">
        <v>61</v>
      </c>
      <c r="N100" s="41" t="s">
        <v>62</v>
      </c>
      <c r="O100" s="51">
        <v>510</v>
      </c>
      <c r="P100" s="51">
        <v>1010</v>
      </c>
      <c r="Q100" s="51">
        <v>635</v>
      </c>
      <c r="R100" s="43"/>
    </row>
    <row r="101" spans="1:18" ht="13.5">
      <c r="A101" s="43"/>
      <c r="B101" s="73"/>
      <c r="C101" s="51">
        <v>10</v>
      </c>
      <c r="D101" s="51">
        <v>9.25</v>
      </c>
      <c r="E101" s="51">
        <v>2.1</v>
      </c>
      <c r="F101" s="51" t="s">
        <v>307</v>
      </c>
      <c r="G101" s="51">
        <v>73</v>
      </c>
      <c r="H101" s="51">
        <v>0.7</v>
      </c>
      <c r="I101" s="51" t="s">
        <v>56</v>
      </c>
      <c r="J101" s="51">
        <v>26</v>
      </c>
      <c r="K101" s="51">
        <v>28</v>
      </c>
      <c r="L101" s="51"/>
      <c r="M101" s="41" t="s">
        <v>61</v>
      </c>
      <c r="N101" s="41" t="s">
        <v>62</v>
      </c>
      <c r="O101" s="51">
        <v>510</v>
      </c>
      <c r="P101" s="51">
        <v>1094</v>
      </c>
      <c r="Q101" s="51">
        <v>677</v>
      </c>
      <c r="R101" s="43"/>
    </row>
    <row r="102" spans="1:18" ht="13.5">
      <c r="A102" s="43"/>
      <c r="B102" s="73"/>
      <c r="C102" s="51">
        <v>10</v>
      </c>
      <c r="D102" s="51">
        <v>9.26</v>
      </c>
      <c r="E102" s="51">
        <v>1.2</v>
      </c>
      <c r="F102" s="51" t="s">
        <v>307</v>
      </c>
      <c r="G102" s="51">
        <v>73</v>
      </c>
      <c r="H102" s="51">
        <v>0.7</v>
      </c>
      <c r="I102" s="51" t="s">
        <v>56</v>
      </c>
      <c r="J102" s="51">
        <v>26</v>
      </c>
      <c r="K102" s="51">
        <v>28</v>
      </c>
      <c r="L102" s="51"/>
      <c r="M102" s="41" t="s">
        <v>61</v>
      </c>
      <c r="N102" s="41" t="s">
        <v>62</v>
      </c>
      <c r="O102" s="51">
        <v>510</v>
      </c>
      <c r="P102" s="51">
        <v>804</v>
      </c>
      <c r="Q102" s="51">
        <v>514</v>
      </c>
      <c r="R102" s="43"/>
    </row>
    <row r="103" spans="1:18" ht="13.5">
      <c r="A103" s="43"/>
      <c r="B103" s="73"/>
      <c r="C103" s="51">
        <v>14</v>
      </c>
      <c r="D103" s="51">
        <v>1.1</v>
      </c>
      <c r="E103" s="51">
        <v>2.8</v>
      </c>
      <c r="F103" s="51" t="s">
        <v>329</v>
      </c>
      <c r="G103" s="51">
        <v>79</v>
      </c>
      <c r="H103" s="51">
        <v>0.7</v>
      </c>
      <c r="I103" s="51" t="s">
        <v>56</v>
      </c>
      <c r="J103" s="51">
        <v>28</v>
      </c>
      <c r="K103" s="51">
        <v>28</v>
      </c>
      <c r="L103" s="51"/>
      <c r="M103" s="41" t="s">
        <v>61</v>
      </c>
      <c r="N103" s="41" t="s">
        <v>62</v>
      </c>
      <c r="O103" s="51">
        <v>560</v>
      </c>
      <c r="P103" s="51">
        <v>1107</v>
      </c>
      <c r="Q103" s="51">
        <v>734</v>
      </c>
      <c r="R103" s="43"/>
    </row>
    <row r="104" spans="1:18" ht="13.5">
      <c r="A104" s="45"/>
      <c r="B104" s="321" t="s">
        <v>53</v>
      </c>
      <c r="C104" s="276"/>
      <c r="D104" s="276"/>
      <c r="E104" s="45">
        <f>E93+E94+E95+E96+E97+E98+E99+E100+E101+E102+E103</f>
        <v>22.700000000000003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>
        <f>P93+P94+P95+P96+P97+P98+P99+P100+P101+P102+P103</f>
        <v>11089</v>
      </c>
      <c r="Q104" s="45">
        <f>Q93+Q94+Q95+Q96+Q97+Q98+Q99+Q100+Q101+Q102+Q103</f>
        <v>6944</v>
      </c>
      <c r="R104" s="45">
        <f>R93+R94+R95+R96+R97+R98+R99+R100+R101+R102+R103</f>
        <v>0</v>
      </c>
    </row>
    <row r="105" spans="1:18" ht="13.5">
      <c r="A105" s="43">
        <v>6</v>
      </c>
      <c r="B105" s="73" t="s">
        <v>63</v>
      </c>
      <c r="C105" s="51">
        <v>8</v>
      </c>
      <c r="D105" s="51" t="s">
        <v>344</v>
      </c>
      <c r="E105" s="51">
        <v>1.7000000000000002</v>
      </c>
      <c r="F105" s="51" t="s">
        <v>310</v>
      </c>
      <c r="G105" s="51">
        <v>88</v>
      </c>
      <c r="H105" s="51">
        <v>0.75</v>
      </c>
      <c r="I105" s="51">
        <v>1</v>
      </c>
      <c r="J105" s="51">
        <v>27</v>
      </c>
      <c r="K105" s="51">
        <v>36</v>
      </c>
      <c r="L105" s="51"/>
      <c r="M105" s="41" t="s">
        <v>61</v>
      </c>
      <c r="N105" s="41" t="s">
        <v>62</v>
      </c>
      <c r="O105" s="51">
        <v>500</v>
      </c>
      <c r="P105" s="51">
        <v>813</v>
      </c>
      <c r="Q105" s="51">
        <v>615</v>
      </c>
      <c r="R105" s="43"/>
    </row>
    <row r="106" spans="1:18" ht="13.5">
      <c r="A106" s="43"/>
      <c r="B106" s="39"/>
      <c r="C106" s="51">
        <v>8</v>
      </c>
      <c r="D106" s="51">
        <v>14.8</v>
      </c>
      <c r="E106" s="51">
        <v>0.4</v>
      </c>
      <c r="F106" s="51" t="s">
        <v>310</v>
      </c>
      <c r="G106" s="51">
        <v>88</v>
      </c>
      <c r="H106" s="51">
        <v>0.75</v>
      </c>
      <c r="I106" s="51">
        <v>1</v>
      </c>
      <c r="J106" s="51">
        <v>27</v>
      </c>
      <c r="K106" s="51">
        <v>36</v>
      </c>
      <c r="L106" s="51"/>
      <c r="M106" s="41" t="s">
        <v>61</v>
      </c>
      <c r="N106" s="41" t="s">
        <v>62</v>
      </c>
      <c r="O106" s="51">
        <v>500</v>
      </c>
      <c r="P106" s="51">
        <v>242</v>
      </c>
      <c r="Q106" s="51">
        <v>179</v>
      </c>
      <c r="R106" s="43"/>
    </row>
    <row r="107" spans="1:18" ht="13.5">
      <c r="A107" s="43"/>
      <c r="B107" s="39"/>
      <c r="C107" s="51">
        <v>14</v>
      </c>
      <c r="D107" s="51">
        <v>3</v>
      </c>
      <c r="E107" s="51">
        <v>2.5</v>
      </c>
      <c r="F107" s="51" t="s">
        <v>307</v>
      </c>
      <c r="G107" s="51">
        <v>53</v>
      </c>
      <c r="H107" s="51">
        <v>0.85</v>
      </c>
      <c r="I107" s="51" t="s">
        <v>56</v>
      </c>
      <c r="J107" s="51">
        <v>20</v>
      </c>
      <c r="K107" s="51">
        <v>24</v>
      </c>
      <c r="L107" s="51"/>
      <c r="M107" s="41" t="s">
        <v>61</v>
      </c>
      <c r="N107" s="41" t="s">
        <v>62</v>
      </c>
      <c r="O107" s="51">
        <v>390</v>
      </c>
      <c r="P107" s="51">
        <v>1208</v>
      </c>
      <c r="Q107" s="51">
        <v>879</v>
      </c>
      <c r="R107" s="43"/>
    </row>
    <row r="108" spans="1:18" ht="13.5">
      <c r="A108" s="43"/>
      <c r="B108" s="39"/>
      <c r="C108" s="51">
        <v>22</v>
      </c>
      <c r="D108" s="51">
        <v>41.2</v>
      </c>
      <c r="E108" s="51">
        <v>1.5</v>
      </c>
      <c r="F108" s="51" t="s">
        <v>307</v>
      </c>
      <c r="G108" s="51">
        <v>97</v>
      </c>
      <c r="H108" s="51">
        <v>0.5</v>
      </c>
      <c r="I108" s="51">
        <v>1</v>
      </c>
      <c r="J108" s="51">
        <v>28</v>
      </c>
      <c r="K108" s="51">
        <v>40</v>
      </c>
      <c r="L108" s="51"/>
      <c r="M108" s="41" t="s">
        <v>61</v>
      </c>
      <c r="N108" s="41" t="s">
        <v>62</v>
      </c>
      <c r="O108" s="51">
        <v>380</v>
      </c>
      <c r="P108" s="51">
        <v>591</v>
      </c>
      <c r="Q108" s="51">
        <v>472</v>
      </c>
      <c r="R108" s="43"/>
    </row>
    <row r="109" spans="1:18" ht="13.5">
      <c r="A109" s="43"/>
      <c r="B109" s="39"/>
      <c r="C109" s="51">
        <v>22</v>
      </c>
      <c r="D109" s="51">
        <v>41.3</v>
      </c>
      <c r="E109" s="51">
        <v>2.4</v>
      </c>
      <c r="F109" s="51" t="s">
        <v>307</v>
      </c>
      <c r="G109" s="51">
        <v>97</v>
      </c>
      <c r="H109" s="51">
        <v>0.5</v>
      </c>
      <c r="I109" s="51">
        <v>1</v>
      </c>
      <c r="J109" s="51">
        <v>28</v>
      </c>
      <c r="K109" s="51">
        <v>40</v>
      </c>
      <c r="L109" s="51"/>
      <c r="M109" s="41" t="s">
        <v>61</v>
      </c>
      <c r="N109" s="41" t="s">
        <v>62</v>
      </c>
      <c r="O109" s="51">
        <v>380</v>
      </c>
      <c r="P109" s="51">
        <v>883</v>
      </c>
      <c r="Q109" s="51">
        <v>608</v>
      </c>
      <c r="R109" s="43"/>
    </row>
    <row r="110" spans="1:18" ht="13.5">
      <c r="A110" s="43"/>
      <c r="B110" s="39"/>
      <c r="C110" s="51">
        <v>22</v>
      </c>
      <c r="D110" s="51">
        <v>19.1</v>
      </c>
      <c r="E110" s="51">
        <v>0.9</v>
      </c>
      <c r="F110" s="51" t="s">
        <v>307</v>
      </c>
      <c r="G110" s="51">
        <v>61</v>
      </c>
      <c r="H110" s="51">
        <v>0.75</v>
      </c>
      <c r="I110" s="51" t="s">
        <v>56</v>
      </c>
      <c r="J110" s="51">
        <v>22</v>
      </c>
      <c r="K110" s="51">
        <v>24</v>
      </c>
      <c r="L110" s="51"/>
      <c r="M110" s="41" t="s">
        <v>61</v>
      </c>
      <c r="N110" s="41" t="s">
        <v>62</v>
      </c>
      <c r="O110" s="51">
        <v>420</v>
      </c>
      <c r="P110" s="51">
        <v>238</v>
      </c>
      <c r="Q110" s="51">
        <v>257</v>
      </c>
      <c r="R110" s="43"/>
    </row>
    <row r="111" spans="1:18" ht="13.5">
      <c r="A111" s="43"/>
      <c r="B111" s="39"/>
      <c r="C111" s="51">
        <v>22</v>
      </c>
      <c r="D111" s="51">
        <v>53.2</v>
      </c>
      <c r="E111" s="51">
        <v>2.1</v>
      </c>
      <c r="F111" s="51" t="s">
        <v>307</v>
      </c>
      <c r="G111" s="51">
        <v>73</v>
      </c>
      <c r="H111" s="51">
        <v>0.65</v>
      </c>
      <c r="I111" s="51" t="s">
        <v>56</v>
      </c>
      <c r="J111" s="51">
        <v>27</v>
      </c>
      <c r="K111" s="51">
        <v>28</v>
      </c>
      <c r="L111" s="51"/>
      <c r="M111" s="41" t="s">
        <v>61</v>
      </c>
      <c r="N111" s="41" t="s">
        <v>62</v>
      </c>
      <c r="O111" s="51">
        <v>510</v>
      </c>
      <c r="P111" s="51">
        <v>910</v>
      </c>
      <c r="Q111" s="51">
        <v>749</v>
      </c>
      <c r="R111" s="43"/>
    </row>
    <row r="112" spans="1:18" ht="13.5">
      <c r="A112" s="43"/>
      <c r="B112" s="39"/>
      <c r="C112" s="51">
        <v>26</v>
      </c>
      <c r="D112" s="51" t="s">
        <v>344</v>
      </c>
      <c r="E112" s="51">
        <v>1.3</v>
      </c>
      <c r="F112" s="51" t="s">
        <v>307</v>
      </c>
      <c r="G112" s="51">
        <v>78</v>
      </c>
      <c r="H112" s="51">
        <v>0.65</v>
      </c>
      <c r="I112" s="51" t="s">
        <v>56</v>
      </c>
      <c r="J112" s="51">
        <v>27</v>
      </c>
      <c r="K112" s="51">
        <v>28</v>
      </c>
      <c r="L112" s="51"/>
      <c r="M112" s="41" t="s">
        <v>61</v>
      </c>
      <c r="N112" s="41" t="s">
        <v>62</v>
      </c>
      <c r="O112" s="51">
        <v>510</v>
      </c>
      <c r="P112" s="51">
        <v>393</v>
      </c>
      <c r="Q112" s="51">
        <v>324</v>
      </c>
      <c r="R112" s="43"/>
    </row>
    <row r="113" spans="1:18" ht="13.5">
      <c r="A113" s="43"/>
      <c r="B113" s="39"/>
      <c r="C113" s="51">
        <v>26</v>
      </c>
      <c r="D113" s="51">
        <v>19.3</v>
      </c>
      <c r="E113" s="51">
        <v>1.3</v>
      </c>
      <c r="F113" s="51" t="s">
        <v>345</v>
      </c>
      <c r="G113" s="51">
        <v>50</v>
      </c>
      <c r="H113" s="51">
        <v>0.7</v>
      </c>
      <c r="I113" s="51">
        <v>1</v>
      </c>
      <c r="J113" s="51">
        <v>18</v>
      </c>
      <c r="K113" s="51">
        <v>24</v>
      </c>
      <c r="L113" s="51"/>
      <c r="M113" s="41" t="s">
        <v>61</v>
      </c>
      <c r="N113" s="41" t="s">
        <v>62</v>
      </c>
      <c r="O113" s="51">
        <v>280</v>
      </c>
      <c r="P113" s="51">
        <v>521</v>
      </c>
      <c r="Q113" s="51">
        <v>407</v>
      </c>
      <c r="R113" s="43"/>
    </row>
    <row r="114" spans="1:18" ht="13.5">
      <c r="A114" s="43"/>
      <c r="B114" s="39"/>
      <c r="C114" s="51">
        <v>26</v>
      </c>
      <c r="D114" s="51">
        <v>20</v>
      </c>
      <c r="E114" s="51">
        <v>1.6</v>
      </c>
      <c r="F114" s="51" t="s">
        <v>307</v>
      </c>
      <c r="G114" s="51">
        <v>59</v>
      </c>
      <c r="H114" s="51">
        <v>0.85</v>
      </c>
      <c r="I114" s="51" t="s">
        <v>56</v>
      </c>
      <c r="J114" s="51">
        <v>21</v>
      </c>
      <c r="K114" s="51">
        <v>24</v>
      </c>
      <c r="L114" s="51"/>
      <c r="M114" s="41" t="s">
        <v>61</v>
      </c>
      <c r="N114" s="41" t="s">
        <v>62</v>
      </c>
      <c r="O114" s="51">
        <v>450</v>
      </c>
      <c r="P114" s="51">
        <v>621</v>
      </c>
      <c r="Q114" s="51">
        <v>506</v>
      </c>
      <c r="R114" s="43"/>
    </row>
    <row r="115" spans="1:18" ht="13.5">
      <c r="A115" s="45"/>
      <c r="B115" s="321" t="s">
        <v>53</v>
      </c>
      <c r="C115" s="276"/>
      <c r="D115" s="276"/>
      <c r="E115" s="45">
        <f>E105+E106+E107+E108+E109+E110+E111+E112+E113+E114</f>
        <v>15.700000000000001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>
        <f>P105+P106+P107+P108+P109+P110+P111+P112+P113+P114</f>
        <v>6420</v>
      </c>
      <c r="Q115" s="45">
        <f>Q105+Q106+Q107+Q108+Q109+Q110+Q111+Q112+Q113+Q114</f>
        <v>4996</v>
      </c>
      <c r="R115" s="45"/>
    </row>
    <row r="116" spans="1:18" ht="14.25">
      <c r="A116" s="93"/>
      <c r="B116" s="45" t="s">
        <v>58</v>
      </c>
      <c r="C116" s="61"/>
      <c r="D116" s="47"/>
      <c r="E116" s="62">
        <f>E115+E104+E92+E74+E59+E45</f>
        <v>187.5</v>
      </c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>
        <f>P115+P104+P92+P74+P59+P45</f>
        <v>83851</v>
      </c>
      <c r="Q116" s="62">
        <f>Q115+Q104+Q92+Q74+Q59+Q45</f>
        <v>57925</v>
      </c>
      <c r="R116" s="62"/>
    </row>
    <row r="118" spans="5:14" ht="13.5"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</row>
    <row r="120" ht="15">
      <c r="E120" s="196" t="s">
        <v>346</v>
      </c>
    </row>
    <row r="122" spans="1:2" ht="13.5">
      <c r="A122" s="322" t="s">
        <v>347</v>
      </c>
      <c r="B122" s="322"/>
    </row>
    <row r="123" spans="1:2" ht="13.5">
      <c r="A123" s="322" t="s">
        <v>348</v>
      </c>
      <c r="B123" s="322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21180555555555555" right="0.17916666666666667" top="0.21666666666666667" bottom="0.1743055555555555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R4"/>
  <sheetViews>
    <sheetView zoomScaleSheetLayoutView="100"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13.375" style="0" customWidth="1"/>
    <col min="3" max="3" width="4.25390625" style="0" customWidth="1"/>
    <col min="4" max="4" width="5.75390625" style="0" customWidth="1"/>
    <col min="5" max="5" width="5.00390625" style="0" customWidth="1"/>
    <col min="6" max="6" width="12.875" style="0" customWidth="1"/>
    <col min="7" max="7" width="4.25390625" style="0" customWidth="1"/>
    <col min="8" max="8" width="5.375" style="0" customWidth="1"/>
    <col min="9" max="9" width="5.125" style="0" customWidth="1"/>
    <col min="10" max="10" width="5.00390625" style="0" customWidth="1"/>
    <col min="11" max="11" width="5.25390625" style="0" customWidth="1"/>
    <col min="12" max="12" width="7.125" style="0" customWidth="1"/>
    <col min="13" max="13" width="10.875" style="0" customWidth="1"/>
    <col min="14" max="14" width="8.125" style="0" customWidth="1"/>
    <col min="15" max="15" width="7.25390625" style="0" customWidth="1"/>
    <col min="16" max="16" width="8.625" style="0" customWidth="1"/>
    <col min="17" max="17" width="7.875" style="0" customWidth="1"/>
    <col min="18" max="18" width="13.125" style="0" customWidth="1"/>
  </cols>
  <sheetData>
    <row r="1" spans="2:18" ht="15.75">
      <c r="B1" s="197" t="s">
        <v>349</v>
      </c>
      <c r="L1" s="272"/>
      <c r="M1" s="272"/>
      <c r="N1" s="272"/>
      <c r="O1" s="272"/>
      <c r="P1" s="272"/>
      <c r="Q1" s="272"/>
      <c r="R1" s="272"/>
    </row>
    <row r="2" spans="2:18" ht="15.75">
      <c r="B2" s="197" t="s">
        <v>350</v>
      </c>
      <c r="C2" s="197"/>
      <c r="D2" s="197"/>
      <c r="E2" s="197"/>
      <c r="F2" s="197"/>
      <c r="L2" s="273"/>
      <c r="M2" s="272"/>
      <c r="N2" s="272"/>
      <c r="O2" s="272"/>
      <c r="P2" s="272"/>
      <c r="Q2" s="272"/>
      <c r="R2" s="272"/>
    </row>
    <row r="3" spans="2:18" ht="15.75">
      <c r="B3" s="197" t="s">
        <v>351</v>
      </c>
      <c r="C3" s="197"/>
      <c r="D3" s="197"/>
      <c r="E3" s="197"/>
      <c r="F3" s="197"/>
      <c r="L3" s="273"/>
      <c r="M3" s="272"/>
      <c r="N3" s="272"/>
      <c r="O3" s="274"/>
      <c r="P3" s="274"/>
      <c r="Q3" s="274"/>
      <c r="R3" s="274"/>
    </row>
    <row r="4" spans="2:18" ht="15.75">
      <c r="B4" s="197" t="s">
        <v>352</v>
      </c>
      <c r="L4" s="273"/>
      <c r="M4" s="272"/>
      <c r="N4" s="272"/>
      <c r="O4" s="272"/>
      <c r="P4" s="272"/>
      <c r="Q4" s="272"/>
      <c r="R4" s="272"/>
    </row>
  </sheetData>
  <sheetProtection selectLockedCells="1" selectUnlockedCells="1"/>
  <mergeCells count="2">
    <mergeCell ref="L1:R1"/>
    <mergeCell ref="M2:R2"/>
  </mergeCells>
  <printOptions/>
  <pageMargins left="0.4263888888888889" right="0.22291666666666668" top="0.7875" bottom="0.78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T71" sqref="T71"/>
    </sheetView>
  </sheetViews>
  <sheetFormatPr defaultColWidth="9.00390625" defaultRowHeight="12.75"/>
  <cols>
    <col min="1" max="1" width="3.375" style="0" customWidth="1"/>
    <col min="2" max="2" width="13.375" style="0" customWidth="1"/>
    <col min="3" max="3" width="4.25390625" style="0" customWidth="1"/>
    <col min="4" max="4" width="5.75390625" style="0" customWidth="1"/>
    <col min="5" max="5" width="6.25390625" style="0" customWidth="1"/>
    <col min="6" max="6" width="15.50390625" style="0" customWidth="1"/>
    <col min="7" max="7" width="4.25390625" style="0" customWidth="1"/>
    <col min="8" max="8" width="5.375" style="0" customWidth="1"/>
    <col min="9" max="9" width="5.125" style="0" customWidth="1"/>
    <col min="10" max="10" width="5.00390625" style="0" customWidth="1"/>
    <col min="11" max="11" width="5.25390625" style="0" customWidth="1"/>
    <col min="12" max="12" width="7.125" style="0" customWidth="1"/>
    <col min="13" max="13" width="10.875" style="0" customWidth="1"/>
    <col min="14" max="14" width="8.125" style="0" customWidth="1"/>
    <col min="15" max="15" width="7.25390625" style="0" customWidth="1"/>
    <col min="16" max="16" width="8.625" style="0" customWidth="1"/>
    <col min="17" max="17" width="7.875" style="0" customWidth="1"/>
    <col min="18" max="18" width="15.75390625" style="0" customWidth="1"/>
  </cols>
  <sheetData>
    <row r="1" spans="1:18" ht="20.25">
      <c r="A1" s="6" t="s">
        <v>353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6.5">
      <c r="A2" s="7" t="s">
        <v>354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3.5">
      <c r="A3" s="8"/>
      <c r="B3" s="8"/>
      <c r="C3" s="9" t="s">
        <v>6</v>
      </c>
      <c r="D3" s="8" t="s">
        <v>6</v>
      </c>
      <c r="E3" s="8" t="s">
        <v>7</v>
      </c>
      <c r="F3" s="10" t="s">
        <v>8</v>
      </c>
      <c r="G3" s="11"/>
      <c r="H3" s="11"/>
      <c r="I3" s="11"/>
      <c r="J3" s="11"/>
      <c r="K3" s="12"/>
      <c r="L3" s="13" t="s">
        <v>9</v>
      </c>
      <c r="M3" s="13" t="s">
        <v>10</v>
      </c>
      <c r="N3" s="14" t="s">
        <v>11</v>
      </c>
      <c r="O3" s="9"/>
      <c r="P3" s="15" t="s">
        <v>12</v>
      </c>
      <c r="Q3" s="16"/>
      <c r="R3" s="14" t="s">
        <v>13</v>
      </c>
    </row>
    <row r="4" spans="1:18" ht="13.5">
      <c r="A4" s="17" t="s">
        <v>14</v>
      </c>
      <c r="B4" s="17" t="s">
        <v>15</v>
      </c>
      <c r="C4" s="18" t="s">
        <v>16</v>
      </c>
      <c r="D4" s="17" t="s">
        <v>17</v>
      </c>
      <c r="E4" s="17" t="s">
        <v>18</v>
      </c>
      <c r="F4" s="19" t="s">
        <v>19</v>
      </c>
      <c r="G4" s="20"/>
      <c r="H4" s="20"/>
      <c r="I4" s="20"/>
      <c r="J4" s="20"/>
      <c r="K4" s="21"/>
      <c r="L4" s="22" t="s">
        <v>20</v>
      </c>
      <c r="M4" s="22" t="s">
        <v>21</v>
      </c>
      <c r="N4" s="23" t="s">
        <v>22</v>
      </c>
      <c r="O4" s="24"/>
      <c r="P4" s="25" t="s">
        <v>23</v>
      </c>
      <c r="Q4" s="26"/>
      <c r="R4" s="23" t="s">
        <v>24</v>
      </c>
    </row>
    <row r="5" spans="1:18" ht="13.5">
      <c r="A5" s="17" t="s">
        <v>25</v>
      </c>
      <c r="B5" s="17"/>
      <c r="C5" s="18"/>
      <c r="D5" s="17"/>
      <c r="E5" s="17"/>
      <c r="F5" s="17" t="s">
        <v>26</v>
      </c>
      <c r="G5" s="27" t="s">
        <v>27</v>
      </c>
      <c r="H5" s="17" t="s">
        <v>28</v>
      </c>
      <c r="I5" s="27" t="s">
        <v>29</v>
      </c>
      <c r="J5" s="17" t="s">
        <v>30</v>
      </c>
      <c r="K5" s="8" t="s">
        <v>31</v>
      </c>
      <c r="L5" s="22" t="s">
        <v>32</v>
      </c>
      <c r="M5" s="22" t="s">
        <v>33</v>
      </c>
      <c r="N5" s="17" t="s">
        <v>34</v>
      </c>
      <c r="O5" s="16" t="s">
        <v>35</v>
      </c>
      <c r="P5" s="14" t="s">
        <v>36</v>
      </c>
      <c r="Q5" s="14" t="s">
        <v>37</v>
      </c>
      <c r="R5" s="23" t="s">
        <v>38</v>
      </c>
    </row>
    <row r="6" spans="1:18" ht="13.5">
      <c r="A6" s="28"/>
      <c r="B6" s="28"/>
      <c r="C6" s="24"/>
      <c r="D6" s="28"/>
      <c r="E6" s="28"/>
      <c r="F6" s="28"/>
      <c r="G6" s="29"/>
      <c r="H6" s="28" t="s">
        <v>39</v>
      </c>
      <c r="I6" s="29" t="s">
        <v>40</v>
      </c>
      <c r="J6" s="28" t="s">
        <v>41</v>
      </c>
      <c r="K6" s="28" t="s">
        <v>41</v>
      </c>
      <c r="L6" s="30" t="s">
        <v>42</v>
      </c>
      <c r="M6" s="30" t="s">
        <v>43</v>
      </c>
      <c r="N6" s="28"/>
      <c r="O6" s="26" t="s">
        <v>44</v>
      </c>
      <c r="P6" s="31" t="s">
        <v>45</v>
      </c>
      <c r="Q6" s="31" t="s">
        <v>46</v>
      </c>
      <c r="R6" s="31" t="s">
        <v>47</v>
      </c>
    </row>
    <row r="7" spans="1:18" ht="13.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3">
        <v>15</v>
      </c>
      <c r="P7" s="33">
        <v>16</v>
      </c>
      <c r="Q7" s="33">
        <v>17</v>
      </c>
      <c r="R7" s="33">
        <v>18</v>
      </c>
    </row>
    <row r="8" spans="1:18" ht="13.5">
      <c r="A8" s="43">
        <v>1</v>
      </c>
      <c r="B8" s="43" t="s">
        <v>54</v>
      </c>
      <c r="C8" s="51">
        <v>3</v>
      </c>
      <c r="D8" s="51">
        <v>25.6</v>
      </c>
      <c r="E8" s="51">
        <v>0.30000000000000004</v>
      </c>
      <c r="F8" s="51" t="s">
        <v>307</v>
      </c>
      <c r="G8" s="51">
        <v>83</v>
      </c>
      <c r="H8" s="51">
        <v>0.6</v>
      </c>
      <c r="I8" s="51">
        <v>1</v>
      </c>
      <c r="J8" s="51">
        <v>26</v>
      </c>
      <c r="K8" s="51">
        <v>30</v>
      </c>
      <c r="L8" s="51"/>
      <c r="M8" s="41" t="s">
        <v>61</v>
      </c>
      <c r="N8" s="41" t="s">
        <v>62</v>
      </c>
      <c r="O8" s="53">
        <v>490</v>
      </c>
      <c r="P8" s="51">
        <v>89</v>
      </c>
      <c r="Q8" s="51">
        <v>44</v>
      </c>
      <c r="R8" s="43"/>
    </row>
    <row r="9" spans="1:18" ht="13.5">
      <c r="A9" s="43"/>
      <c r="B9" s="43"/>
      <c r="C9" s="51">
        <v>5</v>
      </c>
      <c r="D9" s="51">
        <v>11</v>
      </c>
      <c r="E9" s="51">
        <v>0.7</v>
      </c>
      <c r="F9" s="51" t="s">
        <v>307</v>
      </c>
      <c r="G9" s="51">
        <v>83</v>
      </c>
      <c r="H9" s="51">
        <v>0.7</v>
      </c>
      <c r="I9" s="51" t="s">
        <v>56</v>
      </c>
      <c r="J9" s="51">
        <v>27</v>
      </c>
      <c r="K9" s="51">
        <v>32</v>
      </c>
      <c r="L9" s="51"/>
      <c r="M9" s="41" t="s">
        <v>61</v>
      </c>
      <c r="N9" s="41" t="s">
        <v>62</v>
      </c>
      <c r="O9" s="53">
        <v>520</v>
      </c>
      <c r="P9" s="51">
        <v>295</v>
      </c>
      <c r="Q9" s="51">
        <v>196</v>
      </c>
      <c r="R9" s="43"/>
    </row>
    <row r="10" spans="1:18" ht="13.5">
      <c r="A10" s="43"/>
      <c r="B10" s="43"/>
      <c r="C10" s="51">
        <v>5</v>
      </c>
      <c r="D10" s="51">
        <v>15.1</v>
      </c>
      <c r="E10" s="51">
        <v>1.9</v>
      </c>
      <c r="F10" s="51" t="s">
        <v>307</v>
      </c>
      <c r="G10" s="51">
        <v>83</v>
      </c>
      <c r="H10" s="51">
        <v>0.6000000000000001</v>
      </c>
      <c r="I10" s="51" t="s">
        <v>56</v>
      </c>
      <c r="J10" s="51">
        <v>27</v>
      </c>
      <c r="K10" s="51">
        <v>30</v>
      </c>
      <c r="L10" s="51"/>
      <c r="M10" s="41" t="s">
        <v>61</v>
      </c>
      <c r="N10" s="41" t="s">
        <v>62</v>
      </c>
      <c r="O10" s="53">
        <v>490</v>
      </c>
      <c r="P10" s="51">
        <v>481</v>
      </c>
      <c r="Q10" s="51">
        <v>238</v>
      </c>
      <c r="R10" s="43"/>
    </row>
    <row r="11" spans="1:18" ht="13.5">
      <c r="A11" s="43"/>
      <c r="B11" s="43"/>
      <c r="C11" s="51">
        <v>5</v>
      </c>
      <c r="D11" s="51">
        <v>13.1</v>
      </c>
      <c r="E11" s="51">
        <v>1.2</v>
      </c>
      <c r="F11" s="51" t="s">
        <v>307</v>
      </c>
      <c r="G11" s="51">
        <v>54</v>
      </c>
      <c r="H11" s="51">
        <v>0.7</v>
      </c>
      <c r="I11" s="51">
        <v>1</v>
      </c>
      <c r="J11" s="51">
        <v>19</v>
      </c>
      <c r="K11" s="51">
        <v>20</v>
      </c>
      <c r="L11" s="51"/>
      <c r="M11" s="41" t="s">
        <v>61</v>
      </c>
      <c r="N11" s="41" t="s">
        <v>62</v>
      </c>
      <c r="O11" s="53">
        <v>350</v>
      </c>
      <c r="P11" s="51">
        <v>276</v>
      </c>
      <c r="Q11" s="51">
        <v>175</v>
      </c>
      <c r="R11" s="43"/>
    </row>
    <row r="12" spans="1:18" ht="13.5">
      <c r="A12" s="43"/>
      <c r="B12" s="43"/>
      <c r="C12" s="51">
        <v>3</v>
      </c>
      <c r="D12" s="51">
        <v>31.3</v>
      </c>
      <c r="E12" s="51">
        <v>1.5</v>
      </c>
      <c r="F12" s="51" t="s">
        <v>307</v>
      </c>
      <c r="G12" s="51">
        <v>78</v>
      </c>
      <c r="H12" s="51">
        <v>0.6000000000000001</v>
      </c>
      <c r="I12" s="51" t="s">
        <v>56</v>
      </c>
      <c r="J12" s="51">
        <v>27</v>
      </c>
      <c r="K12" s="51">
        <v>32</v>
      </c>
      <c r="L12" s="51"/>
      <c r="M12" s="41" t="s">
        <v>61</v>
      </c>
      <c r="N12" s="41" t="s">
        <v>62</v>
      </c>
      <c r="O12" s="53">
        <v>470</v>
      </c>
      <c r="P12" s="51">
        <v>504</v>
      </c>
      <c r="Q12" s="51">
        <v>270</v>
      </c>
      <c r="R12" s="43"/>
    </row>
    <row r="13" spans="1:18" ht="13.5">
      <c r="A13" s="43"/>
      <c r="B13" s="43"/>
      <c r="C13" s="51">
        <v>3</v>
      </c>
      <c r="D13" s="51">
        <v>32</v>
      </c>
      <c r="E13" s="51">
        <v>1.9</v>
      </c>
      <c r="F13" s="51" t="s">
        <v>307</v>
      </c>
      <c r="G13" s="51">
        <v>58</v>
      </c>
      <c r="H13" s="51">
        <v>0.7</v>
      </c>
      <c r="I13" s="51" t="s">
        <v>56</v>
      </c>
      <c r="J13" s="51">
        <v>21</v>
      </c>
      <c r="K13" s="51">
        <v>22</v>
      </c>
      <c r="L13" s="51"/>
      <c r="M13" s="41" t="s">
        <v>61</v>
      </c>
      <c r="N13" s="41" t="s">
        <v>62</v>
      </c>
      <c r="O13" s="53">
        <v>370</v>
      </c>
      <c r="P13" s="51">
        <v>531</v>
      </c>
      <c r="Q13" s="51">
        <v>250</v>
      </c>
      <c r="R13" s="43"/>
    </row>
    <row r="14" spans="1:18" ht="13.5">
      <c r="A14" s="43"/>
      <c r="B14" s="43"/>
      <c r="C14" s="51">
        <v>5</v>
      </c>
      <c r="D14" s="51">
        <v>13.2</v>
      </c>
      <c r="E14" s="51">
        <v>1</v>
      </c>
      <c r="F14" s="51" t="s">
        <v>307</v>
      </c>
      <c r="G14" s="51">
        <v>54</v>
      </c>
      <c r="H14" s="51">
        <v>0.7</v>
      </c>
      <c r="I14" s="51">
        <v>1</v>
      </c>
      <c r="J14" s="51">
        <v>19</v>
      </c>
      <c r="K14" s="51">
        <v>20</v>
      </c>
      <c r="L14" s="51"/>
      <c r="M14" s="41" t="s">
        <v>61</v>
      </c>
      <c r="N14" s="41" t="s">
        <v>62</v>
      </c>
      <c r="O14" s="53">
        <v>350</v>
      </c>
      <c r="P14" s="51">
        <v>403</v>
      </c>
      <c r="Q14" s="51">
        <v>267</v>
      </c>
      <c r="R14" s="43"/>
    </row>
    <row r="15" spans="1:18" ht="13.5">
      <c r="A15" s="43"/>
      <c r="B15" s="43"/>
      <c r="C15" s="51">
        <v>5</v>
      </c>
      <c r="D15" s="51">
        <v>35</v>
      </c>
      <c r="E15" s="51">
        <v>3.1</v>
      </c>
      <c r="F15" s="51" t="s">
        <v>307</v>
      </c>
      <c r="G15" s="51">
        <v>78</v>
      </c>
      <c r="H15" s="51">
        <v>0.5</v>
      </c>
      <c r="I15" s="51">
        <v>1</v>
      </c>
      <c r="J15" s="51">
        <v>25</v>
      </c>
      <c r="K15" s="51">
        <v>30</v>
      </c>
      <c r="L15" s="51"/>
      <c r="M15" s="41" t="s">
        <v>61</v>
      </c>
      <c r="N15" s="41" t="s">
        <v>62</v>
      </c>
      <c r="O15" s="53">
        <v>340</v>
      </c>
      <c r="P15" s="51">
        <v>969</v>
      </c>
      <c r="Q15" s="51">
        <v>591</v>
      </c>
      <c r="R15" s="43"/>
    </row>
    <row r="16" spans="1:18" ht="13.5">
      <c r="A16" s="43"/>
      <c r="B16" s="43"/>
      <c r="C16" s="51">
        <v>5</v>
      </c>
      <c r="D16" s="51">
        <v>45</v>
      </c>
      <c r="E16" s="51">
        <v>0.30000000000000004</v>
      </c>
      <c r="F16" s="51" t="s">
        <v>307</v>
      </c>
      <c r="G16" s="51">
        <v>48</v>
      </c>
      <c r="H16" s="51">
        <v>0.6000000000000001</v>
      </c>
      <c r="I16" s="51">
        <v>1</v>
      </c>
      <c r="J16" s="51">
        <v>17</v>
      </c>
      <c r="K16" s="51">
        <v>18</v>
      </c>
      <c r="L16" s="51"/>
      <c r="M16" s="41" t="s">
        <v>61</v>
      </c>
      <c r="N16" s="41" t="s">
        <v>62</v>
      </c>
      <c r="O16" s="53">
        <v>240</v>
      </c>
      <c r="P16" s="51">
        <v>64</v>
      </c>
      <c r="Q16" s="51">
        <v>50</v>
      </c>
      <c r="R16" s="43"/>
    </row>
    <row r="17" spans="1:18" ht="13.5">
      <c r="A17" s="43"/>
      <c r="B17" s="43"/>
      <c r="C17" s="51">
        <v>5</v>
      </c>
      <c r="D17" s="51">
        <v>10.2</v>
      </c>
      <c r="E17" s="51">
        <v>1.8</v>
      </c>
      <c r="F17" s="51" t="s">
        <v>329</v>
      </c>
      <c r="G17" s="51">
        <v>53</v>
      </c>
      <c r="H17" s="51">
        <v>0.8</v>
      </c>
      <c r="I17" s="51">
        <v>1</v>
      </c>
      <c r="J17" s="51">
        <v>17</v>
      </c>
      <c r="K17" s="51">
        <v>18</v>
      </c>
      <c r="L17" s="51"/>
      <c r="M17" s="41" t="s">
        <v>61</v>
      </c>
      <c r="N17" s="41" t="s">
        <v>62</v>
      </c>
      <c r="O17" s="53">
        <v>330</v>
      </c>
      <c r="P17" s="51">
        <v>550</v>
      </c>
      <c r="Q17" s="51">
        <v>275</v>
      </c>
      <c r="R17" s="43"/>
    </row>
    <row r="18" spans="1:18" ht="13.5">
      <c r="A18" s="43"/>
      <c r="B18" s="43"/>
      <c r="C18" s="51">
        <v>5</v>
      </c>
      <c r="D18" s="51">
        <v>10.1</v>
      </c>
      <c r="E18" s="51">
        <v>3.5</v>
      </c>
      <c r="F18" s="51" t="s">
        <v>329</v>
      </c>
      <c r="G18" s="51">
        <v>53</v>
      </c>
      <c r="H18" s="51">
        <v>0.8</v>
      </c>
      <c r="I18" s="51">
        <v>1</v>
      </c>
      <c r="J18" s="51">
        <v>17</v>
      </c>
      <c r="K18" s="51">
        <v>18</v>
      </c>
      <c r="L18" s="51"/>
      <c r="M18" s="41" t="s">
        <v>61</v>
      </c>
      <c r="N18" s="41" t="s">
        <v>62</v>
      </c>
      <c r="O18" s="53">
        <v>330</v>
      </c>
      <c r="P18" s="51">
        <v>1188</v>
      </c>
      <c r="Q18" s="51">
        <v>715</v>
      </c>
      <c r="R18" s="43"/>
    </row>
    <row r="19" spans="1:18" ht="13.5">
      <c r="A19" s="43"/>
      <c r="B19" s="43"/>
      <c r="C19" s="51">
        <v>16</v>
      </c>
      <c r="D19" s="51">
        <v>18</v>
      </c>
      <c r="E19" s="51">
        <v>4.2</v>
      </c>
      <c r="F19" s="51" t="s">
        <v>329</v>
      </c>
      <c r="G19" s="51">
        <v>56</v>
      </c>
      <c r="H19" s="51">
        <v>0.9</v>
      </c>
      <c r="I19" s="51" t="s">
        <v>50</v>
      </c>
      <c r="J19" s="51">
        <v>25</v>
      </c>
      <c r="K19" s="51">
        <v>26</v>
      </c>
      <c r="L19" s="51"/>
      <c r="M19" s="36" t="s">
        <v>330</v>
      </c>
      <c r="N19" s="41" t="s">
        <v>62</v>
      </c>
      <c r="O19" s="53">
        <v>650</v>
      </c>
      <c r="P19" s="51">
        <v>1803</v>
      </c>
      <c r="Q19" s="51">
        <v>1076</v>
      </c>
      <c r="R19" s="43"/>
    </row>
    <row r="20" spans="1:18" ht="13.5">
      <c r="A20" s="43"/>
      <c r="B20" s="43"/>
      <c r="C20" s="51">
        <v>16</v>
      </c>
      <c r="D20" s="51">
        <v>29.1</v>
      </c>
      <c r="E20" s="51">
        <v>0.30000000000000004</v>
      </c>
      <c r="F20" s="51" t="s">
        <v>307</v>
      </c>
      <c r="G20" s="51">
        <v>78</v>
      </c>
      <c r="H20" s="51">
        <v>0.4</v>
      </c>
      <c r="I20" s="51" t="s">
        <v>56</v>
      </c>
      <c r="J20" s="51">
        <v>28</v>
      </c>
      <c r="K20" s="51">
        <v>36</v>
      </c>
      <c r="L20" s="51"/>
      <c r="M20" s="36" t="s">
        <v>330</v>
      </c>
      <c r="N20" s="41" t="s">
        <v>62</v>
      </c>
      <c r="O20" s="53">
        <v>330</v>
      </c>
      <c r="P20" s="51">
        <v>117</v>
      </c>
      <c r="Q20" s="51">
        <v>47</v>
      </c>
      <c r="R20" s="43"/>
    </row>
    <row r="21" spans="1:18" ht="13.5">
      <c r="A21" s="43"/>
      <c r="B21" s="43"/>
      <c r="C21" s="51">
        <v>16</v>
      </c>
      <c r="D21" s="51">
        <v>34.1</v>
      </c>
      <c r="E21" s="51">
        <v>3.2</v>
      </c>
      <c r="F21" s="51" t="s">
        <v>307</v>
      </c>
      <c r="G21" s="51">
        <v>61</v>
      </c>
      <c r="H21" s="51">
        <v>0.75</v>
      </c>
      <c r="I21" s="51" t="s">
        <v>56</v>
      </c>
      <c r="J21" s="51">
        <v>24</v>
      </c>
      <c r="K21" s="51">
        <v>28</v>
      </c>
      <c r="L21" s="51"/>
      <c r="M21" s="36" t="s">
        <v>330</v>
      </c>
      <c r="N21" s="41" t="s">
        <v>62</v>
      </c>
      <c r="O21" s="53">
        <v>500</v>
      </c>
      <c r="P21" s="51">
        <v>1398</v>
      </c>
      <c r="Q21" s="51">
        <v>748</v>
      </c>
      <c r="R21" s="43"/>
    </row>
    <row r="22" spans="1:18" ht="13.5">
      <c r="A22" s="43"/>
      <c r="B22" s="43"/>
      <c r="C22" s="51">
        <v>16</v>
      </c>
      <c r="D22" s="51">
        <v>34.2</v>
      </c>
      <c r="E22" s="51">
        <v>4.1</v>
      </c>
      <c r="F22" s="51" t="s">
        <v>307</v>
      </c>
      <c r="G22" s="51">
        <v>61</v>
      </c>
      <c r="H22" s="51">
        <v>0.75</v>
      </c>
      <c r="I22" s="51" t="s">
        <v>56</v>
      </c>
      <c r="J22" s="51">
        <v>24</v>
      </c>
      <c r="K22" s="51">
        <v>28</v>
      </c>
      <c r="L22" s="51"/>
      <c r="M22" s="36" t="s">
        <v>330</v>
      </c>
      <c r="N22" s="41" t="s">
        <v>62</v>
      </c>
      <c r="O22" s="53">
        <v>500</v>
      </c>
      <c r="P22" s="51">
        <v>1222</v>
      </c>
      <c r="Q22" s="51">
        <v>687</v>
      </c>
      <c r="R22" s="43"/>
    </row>
    <row r="23" spans="1:18" ht="13.5">
      <c r="A23" s="43"/>
      <c r="B23" s="43"/>
      <c r="C23" s="51">
        <v>16</v>
      </c>
      <c r="D23" s="51">
        <v>34.3</v>
      </c>
      <c r="E23" s="51">
        <v>2.6</v>
      </c>
      <c r="F23" s="51" t="s">
        <v>307</v>
      </c>
      <c r="G23" s="51">
        <v>61</v>
      </c>
      <c r="H23" s="51">
        <v>0.75</v>
      </c>
      <c r="I23" s="51" t="s">
        <v>56</v>
      </c>
      <c r="J23" s="51">
        <v>24</v>
      </c>
      <c r="K23" s="51">
        <v>28</v>
      </c>
      <c r="L23" s="51"/>
      <c r="M23" s="36" t="s">
        <v>330</v>
      </c>
      <c r="N23" s="41" t="s">
        <v>62</v>
      </c>
      <c r="O23" s="53">
        <v>500</v>
      </c>
      <c r="P23" s="51">
        <v>701</v>
      </c>
      <c r="Q23" s="51">
        <v>416</v>
      </c>
      <c r="R23" s="43"/>
    </row>
    <row r="24" spans="1:18" ht="13.5">
      <c r="A24" s="43"/>
      <c r="B24" s="43"/>
      <c r="C24" s="51">
        <v>17</v>
      </c>
      <c r="D24" s="51">
        <v>7</v>
      </c>
      <c r="E24" s="51">
        <v>0.7</v>
      </c>
      <c r="F24" s="51" t="s">
        <v>307</v>
      </c>
      <c r="G24" s="51">
        <v>61</v>
      </c>
      <c r="H24" s="51">
        <v>0.8</v>
      </c>
      <c r="I24" s="51" t="s">
        <v>50</v>
      </c>
      <c r="J24" s="51">
        <v>26</v>
      </c>
      <c r="K24" s="51">
        <v>28</v>
      </c>
      <c r="L24" s="51"/>
      <c r="M24" s="36" t="s">
        <v>330</v>
      </c>
      <c r="N24" s="41" t="s">
        <v>62</v>
      </c>
      <c r="O24" s="53">
        <v>620</v>
      </c>
      <c r="P24" s="51">
        <v>262</v>
      </c>
      <c r="Q24" s="51">
        <v>124</v>
      </c>
      <c r="R24" s="43"/>
    </row>
    <row r="25" spans="1:18" ht="13.5">
      <c r="A25" s="45"/>
      <c r="B25" s="321" t="s">
        <v>53</v>
      </c>
      <c r="C25" s="276"/>
      <c r="D25" s="276"/>
      <c r="E25" s="45">
        <f>E8+E9+E10+E11+E12+E13+E14+E15+E16+E17+E18+E19+E20+E21+E22+E23+E24</f>
        <v>32.300000000000004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>
        <f>P8+P9+P10+P11+P12+P13+P14+P15+P16+P17+P18+P19+P20+P21+P22+P23+P24</f>
        <v>10853</v>
      </c>
      <c r="Q25" s="45">
        <f>Q8+Q9+Q10+Q11+Q12+Q13+Q14+Q15+Q16+Q17+Q18+Q19+Q20+Q21+Q22+Q23+Q24</f>
        <v>6169</v>
      </c>
      <c r="R25" s="45"/>
    </row>
    <row r="26" spans="1:18" ht="13.5">
      <c r="A26" s="43">
        <v>2</v>
      </c>
      <c r="B26" s="73" t="s">
        <v>48</v>
      </c>
      <c r="C26" s="51">
        <v>12</v>
      </c>
      <c r="D26" s="51">
        <v>10.6</v>
      </c>
      <c r="E26" s="51">
        <v>3.1</v>
      </c>
      <c r="F26" s="51" t="s">
        <v>333</v>
      </c>
      <c r="G26" s="51">
        <v>98</v>
      </c>
      <c r="H26" s="51">
        <v>0.6000000000000001</v>
      </c>
      <c r="I26" s="51">
        <v>1</v>
      </c>
      <c r="J26" s="51">
        <v>28</v>
      </c>
      <c r="K26" s="51">
        <v>32</v>
      </c>
      <c r="L26" s="51"/>
      <c r="M26" s="41" t="s">
        <v>61</v>
      </c>
      <c r="N26" s="41" t="s">
        <v>62</v>
      </c>
      <c r="O26" s="51">
        <v>500</v>
      </c>
      <c r="P26" s="51">
        <v>2199</v>
      </c>
      <c r="Q26" s="51">
        <v>1831</v>
      </c>
      <c r="R26" s="43"/>
    </row>
    <row r="27" spans="1:18" ht="13.5">
      <c r="A27" s="43"/>
      <c r="B27" s="39"/>
      <c r="C27" s="51">
        <v>23</v>
      </c>
      <c r="D27" s="51">
        <v>15.3</v>
      </c>
      <c r="E27" s="51">
        <v>1.3</v>
      </c>
      <c r="F27" s="51" t="s">
        <v>307</v>
      </c>
      <c r="G27" s="51">
        <v>83</v>
      </c>
      <c r="H27" s="51">
        <v>0.75</v>
      </c>
      <c r="I27" s="51" t="s">
        <v>56</v>
      </c>
      <c r="J27" s="51">
        <v>27</v>
      </c>
      <c r="K27" s="51">
        <v>32</v>
      </c>
      <c r="L27" s="51"/>
      <c r="M27" s="41" t="s">
        <v>61</v>
      </c>
      <c r="N27" s="41" t="s">
        <v>62</v>
      </c>
      <c r="O27" s="51">
        <v>650</v>
      </c>
      <c r="P27" s="51">
        <v>667</v>
      </c>
      <c r="Q27" s="51">
        <v>565</v>
      </c>
      <c r="R27" s="43"/>
    </row>
    <row r="28" spans="1:18" ht="13.5">
      <c r="A28" s="43"/>
      <c r="B28" s="39"/>
      <c r="C28" s="51">
        <v>44</v>
      </c>
      <c r="D28" s="51">
        <v>1.3</v>
      </c>
      <c r="E28" s="51">
        <v>1.4</v>
      </c>
      <c r="F28" s="51" t="s">
        <v>307</v>
      </c>
      <c r="G28" s="51">
        <v>83</v>
      </c>
      <c r="H28" s="51">
        <v>0.75</v>
      </c>
      <c r="I28" s="51" t="s">
        <v>50</v>
      </c>
      <c r="J28" s="51">
        <v>30</v>
      </c>
      <c r="K28" s="51">
        <v>36</v>
      </c>
      <c r="L28" s="51"/>
      <c r="M28" s="41" t="s">
        <v>61</v>
      </c>
      <c r="N28" s="41" t="s">
        <v>62</v>
      </c>
      <c r="O28" s="51">
        <v>680</v>
      </c>
      <c r="P28" s="51">
        <v>725</v>
      </c>
      <c r="Q28" s="51">
        <v>574</v>
      </c>
      <c r="R28" s="43"/>
    </row>
    <row r="29" spans="1:18" ht="13.5">
      <c r="A29" s="43"/>
      <c r="B29" s="39"/>
      <c r="C29" s="51">
        <v>7</v>
      </c>
      <c r="D29" s="51">
        <v>5.1</v>
      </c>
      <c r="E29" s="51">
        <v>3</v>
      </c>
      <c r="F29" s="51" t="s">
        <v>307</v>
      </c>
      <c r="G29" s="51">
        <v>79</v>
      </c>
      <c r="H29" s="51">
        <v>0.7</v>
      </c>
      <c r="I29" s="51" t="s">
        <v>56</v>
      </c>
      <c r="J29" s="51">
        <v>27</v>
      </c>
      <c r="K29" s="51">
        <v>30</v>
      </c>
      <c r="L29" s="51"/>
      <c r="M29" s="41" t="s">
        <v>61</v>
      </c>
      <c r="N29" s="41" t="s">
        <v>62</v>
      </c>
      <c r="O29" s="51">
        <v>640</v>
      </c>
      <c r="P29" s="51">
        <v>1699</v>
      </c>
      <c r="Q29" s="51">
        <v>1336</v>
      </c>
      <c r="R29" s="43"/>
    </row>
    <row r="30" spans="1:18" ht="13.5">
      <c r="A30" s="43"/>
      <c r="B30" s="39"/>
      <c r="C30" s="51">
        <v>7</v>
      </c>
      <c r="D30" s="51">
        <v>5.2</v>
      </c>
      <c r="E30" s="51">
        <v>1.1</v>
      </c>
      <c r="F30" s="51" t="s">
        <v>307</v>
      </c>
      <c r="G30" s="51">
        <v>79</v>
      </c>
      <c r="H30" s="51">
        <v>0.7</v>
      </c>
      <c r="I30" s="51" t="s">
        <v>56</v>
      </c>
      <c r="J30" s="51">
        <v>27</v>
      </c>
      <c r="K30" s="51">
        <v>30</v>
      </c>
      <c r="L30" s="51"/>
      <c r="M30" s="41" t="s">
        <v>61</v>
      </c>
      <c r="N30" s="41" t="s">
        <v>62</v>
      </c>
      <c r="O30" s="51">
        <v>640</v>
      </c>
      <c r="P30" s="51">
        <v>746</v>
      </c>
      <c r="Q30" s="51">
        <v>556</v>
      </c>
      <c r="R30" s="43"/>
    </row>
    <row r="31" spans="1:18" ht="13.5">
      <c r="A31" s="45"/>
      <c r="B31" s="321" t="s">
        <v>53</v>
      </c>
      <c r="C31" s="276"/>
      <c r="D31" s="276"/>
      <c r="E31" s="45">
        <f>E26+E27+E28+E29+E30</f>
        <v>9.9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>
        <f>P26+P27+P28+P29+P30</f>
        <v>6036</v>
      </c>
      <c r="Q31" s="45">
        <f>Q26+Q27+Q28+Q29+Q30</f>
        <v>4862</v>
      </c>
      <c r="R31" s="45" t="e">
        <f>R26+R27+R28+#REF!+R29+R30</f>
        <v>#VALUE!</v>
      </c>
    </row>
    <row r="32" spans="1:18" ht="13.5">
      <c r="A32" s="43">
        <v>3</v>
      </c>
      <c r="B32" s="73" t="s">
        <v>75</v>
      </c>
      <c r="C32" s="51">
        <v>2</v>
      </c>
      <c r="D32" s="51">
        <v>16</v>
      </c>
      <c r="E32" s="51">
        <v>2.5</v>
      </c>
      <c r="F32" s="51" t="s">
        <v>335</v>
      </c>
      <c r="G32" s="51">
        <v>60</v>
      </c>
      <c r="H32" s="51">
        <v>0.8</v>
      </c>
      <c r="I32" s="51">
        <v>1</v>
      </c>
      <c r="J32" s="51">
        <v>20</v>
      </c>
      <c r="K32" s="51">
        <v>20</v>
      </c>
      <c r="L32" s="51"/>
      <c r="M32" s="41" t="s">
        <v>61</v>
      </c>
      <c r="N32" s="41" t="s">
        <v>62</v>
      </c>
      <c r="O32" s="51">
        <v>430</v>
      </c>
      <c r="P32" s="51">
        <v>914</v>
      </c>
      <c r="Q32" s="51">
        <v>567</v>
      </c>
      <c r="R32" s="43"/>
    </row>
    <row r="33" spans="1:18" ht="13.5">
      <c r="A33" s="43"/>
      <c r="B33" s="39"/>
      <c r="C33" s="51">
        <v>2</v>
      </c>
      <c r="D33" s="51">
        <v>25</v>
      </c>
      <c r="E33" s="51">
        <v>1.8</v>
      </c>
      <c r="F33" s="51" t="s">
        <v>336</v>
      </c>
      <c r="G33" s="51">
        <v>57</v>
      </c>
      <c r="H33" s="51">
        <v>0.8</v>
      </c>
      <c r="I33" s="51" t="s">
        <v>56</v>
      </c>
      <c r="J33" s="51">
        <v>23</v>
      </c>
      <c r="K33" s="51">
        <v>22</v>
      </c>
      <c r="L33" s="51"/>
      <c r="M33" s="41" t="s">
        <v>61</v>
      </c>
      <c r="N33" s="41" t="s">
        <v>62</v>
      </c>
      <c r="O33" s="51">
        <v>500</v>
      </c>
      <c r="P33" s="51">
        <v>1211</v>
      </c>
      <c r="Q33" s="51">
        <v>672</v>
      </c>
      <c r="R33" s="43"/>
    </row>
    <row r="34" spans="1:18" ht="13.5">
      <c r="A34" s="43"/>
      <c r="B34" s="39"/>
      <c r="C34" s="51">
        <v>2</v>
      </c>
      <c r="D34" s="51">
        <v>11.1</v>
      </c>
      <c r="E34" s="51">
        <v>3.1</v>
      </c>
      <c r="F34" s="51" t="s">
        <v>337</v>
      </c>
      <c r="G34" s="51">
        <v>55</v>
      </c>
      <c r="H34" s="51">
        <v>0.8</v>
      </c>
      <c r="I34" s="51" t="s">
        <v>50</v>
      </c>
      <c r="J34" s="51">
        <v>23</v>
      </c>
      <c r="K34" s="51">
        <v>22</v>
      </c>
      <c r="L34" s="51"/>
      <c r="M34" s="41" t="s">
        <v>61</v>
      </c>
      <c r="N34" s="41" t="s">
        <v>62</v>
      </c>
      <c r="O34" s="51">
        <v>500</v>
      </c>
      <c r="P34" s="51">
        <v>1745</v>
      </c>
      <c r="Q34" s="51">
        <v>1125</v>
      </c>
      <c r="R34" s="43"/>
    </row>
    <row r="35" spans="1:18" ht="13.5">
      <c r="A35" s="43"/>
      <c r="B35" s="39"/>
      <c r="C35" s="51">
        <v>7</v>
      </c>
      <c r="D35" s="51">
        <v>31.1</v>
      </c>
      <c r="E35" s="51">
        <v>0.8</v>
      </c>
      <c r="F35" s="51" t="s">
        <v>307</v>
      </c>
      <c r="G35" s="51">
        <v>60</v>
      </c>
      <c r="H35" s="51">
        <v>0.75</v>
      </c>
      <c r="I35" s="51" t="s">
        <v>56</v>
      </c>
      <c r="J35" s="51">
        <v>22</v>
      </c>
      <c r="K35" s="51">
        <v>20</v>
      </c>
      <c r="L35" s="51"/>
      <c r="M35" s="41" t="s">
        <v>61</v>
      </c>
      <c r="N35" s="41" t="s">
        <v>62</v>
      </c>
      <c r="O35" s="51">
        <v>400</v>
      </c>
      <c r="P35" s="51">
        <v>560</v>
      </c>
      <c r="Q35" s="51">
        <v>367</v>
      </c>
      <c r="R35" s="43"/>
    </row>
    <row r="36" spans="1:18" ht="13.5">
      <c r="A36" s="43"/>
      <c r="B36" s="39"/>
      <c r="C36" s="51">
        <v>7</v>
      </c>
      <c r="D36" s="51">
        <v>31.2</v>
      </c>
      <c r="E36" s="51">
        <v>2.6</v>
      </c>
      <c r="F36" s="51" t="s">
        <v>307</v>
      </c>
      <c r="G36" s="51">
        <v>60</v>
      </c>
      <c r="H36" s="51">
        <v>0.75</v>
      </c>
      <c r="I36" s="51" t="s">
        <v>56</v>
      </c>
      <c r="J36" s="51">
        <v>22</v>
      </c>
      <c r="K36" s="51">
        <v>20</v>
      </c>
      <c r="L36" s="51"/>
      <c r="M36" s="41" t="s">
        <v>61</v>
      </c>
      <c r="N36" s="41" t="s">
        <v>62</v>
      </c>
      <c r="O36" s="51">
        <v>400</v>
      </c>
      <c r="P36" s="51">
        <v>1020</v>
      </c>
      <c r="Q36" s="51">
        <v>659</v>
      </c>
      <c r="R36" s="43"/>
    </row>
    <row r="37" spans="1:18" ht="13.5">
      <c r="A37" s="43"/>
      <c r="B37" s="39"/>
      <c r="C37" s="51">
        <v>15</v>
      </c>
      <c r="D37" s="51">
        <v>4.2</v>
      </c>
      <c r="E37" s="51">
        <v>1.6</v>
      </c>
      <c r="F37" s="51" t="s">
        <v>338</v>
      </c>
      <c r="G37" s="51">
        <v>103</v>
      </c>
      <c r="H37" s="51">
        <v>0.6000000000000001</v>
      </c>
      <c r="I37" s="51">
        <v>1</v>
      </c>
      <c r="J37" s="51">
        <v>28</v>
      </c>
      <c r="K37" s="51">
        <v>30</v>
      </c>
      <c r="L37" s="51"/>
      <c r="M37" s="41" t="s">
        <v>61</v>
      </c>
      <c r="N37" s="41" t="s">
        <v>62</v>
      </c>
      <c r="O37" s="51">
        <v>500</v>
      </c>
      <c r="P37" s="51">
        <v>1352</v>
      </c>
      <c r="Q37" s="51">
        <v>1026</v>
      </c>
      <c r="R37" s="43"/>
    </row>
    <row r="38" spans="1:18" ht="13.5">
      <c r="A38" s="43"/>
      <c r="B38" s="39"/>
      <c r="C38" s="51">
        <v>19</v>
      </c>
      <c r="D38" s="51">
        <v>42.2</v>
      </c>
      <c r="E38" s="51">
        <v>2.5</v>
      </c>
      <c r="F38" s="51" t="s">
        <v>307</v>
      </c>
      <c r="G38" s="51">
        <v>62</v>
      </c>
      <c r="H38" s="51">
        <v>0.9</v>
      </c>
      <c r="I38" s="51" t="s">
        <v>56</v>
      </c>
      <c r="J38" s="51">
        <v>22</v>
      </c>
      <c r="K38" s="51">
        <v>22</v>
      </c>
      <c r="L38" s="51"/>
      <c r="M38" s="41" t="s">
        <v>61</v>
      </c>
      <c r="N38" s="41" t="s">
        <v>62</v>
      </c>
      <c r="O38" s="51">
        <v>500</v>
      </c>
      <c r="P38" s="51">
        <v>1425</v>
      </c>
      <c r="Q38" s="51">
        <v>992</v>
      </c>
      <c r="R38" s="43"/>
    </row>
    <row r="39" spans="1:18" ht="13.5">
      <c r="A39" s="43"/>
      <c r="B39" s="39"/>
      <c r="C39" s="51">
        <v>17</v>
      </c>
      <c r="D39" s="51">
        <v>15.3</v>
      </c>
      <c r="E39" s="51">
        <v>2</v>
      </c>
      <c r="F39" s="51" t="s">
        <v>307</v>
      </c>
      <c r="G39" s="51">
        <v>61</v>
      </c>
      <c r="H39" s="51">
        <v>0.85</v>
      </c>
      <c r="I39" s="51" t="s">
        <v>56</v>
      </c>
      <c r="J39" s="51">
        <v>24</v>
      </c>
      <c r="K39" s="51">
        <v>24</v>
      </c>
      <c r="L39" s="51"/>
      <c r="M39" s="41" t="s">
        <v>61</v>
      </c>
      <c r="N39" s="41" t="s">
        <v>62</v>
      </c>
      <c r="O39" s="51">
        <v>600</v>
      </c>
      <c r="P39" s="51">
        <v>1157</v>
      </c>
      <c r="Q39" s="51">
        <v>858</v>
      </c>
      <c r="R39" s="43"/>
    </row>
    <row r="40" spans="1:18" ht="13.5">
      <c r="A40" s="43"/>
      <c r="B40" s="39"/>
      <c r="C40" s="51">
        <v>19</v>
      </c>
      <c r="D40" s="51">
        <v>35.2</v>
      </c>
      <c r="E40" s="51">
        <v>2.7</v>
      </c>
      <c r="F40" s="51" t="s">
        <v>307</v>
      </c>
      <c r="G40" s="51">
        <v>73</v>
      </c>
      <c r="H40" s="51">
        <v>0.9</v>
      </c>
      <c r="I40" s="51" t="s">
        <v>50</v>
      </c>
      <c r="J40" s="51">
        <v>28</v>
      </c>
      <c r="K40" s="51">
        <v>28</v>
      </c>
      <c r="L40" s="51"/>
      <c r="M40" s="41" t="s">
        <v>61</v>
      </c>
      <c r="N40" s="41" t="s">
        <v>62</v>
      </c>
      <c r="O40" s="51">
        <v>810</v>
      </c>
      <c r="P40" s="51">
        <v>1608</v>
      </c>
      <c r="Q40" s="51">
        <v>1199</v>
      </c>
      <c r="R40" s="43"/>
    </row>
    <row r="41" spans="1:18" ht="13.5">
      <c r="A41" s="43"/>
      <c r="B41" s="39"/>
      <c r="C41" s="51">
        <v>19</v>
      </c>
      <c r="D41" s="51">
        <v>35.1</v>
      </c>
      <c r="E41" s="51">
        <v>2.3</v>
      </c>
      <c r="F41" s="51" t="s">
        <v>307</v>
      </c>
      <c r="G41" s="51">
        <v>73</v>
      </c>
      <c r="H41" s="51">
        <v>0.9</v>
      </c>
      <c r="I41" s="51" t="s">
        <v>50</v>
      </c>
      <c r="J41" s="51">
        <v>28</v>
      </c>
      <c r="K41" s="51">
        <v>28</v>
      </c>
      <c r="L41" s="51"/>
      <c r="M41" s="41" t="s">
        <v>61</v>
      </c>
      <c r="N41" s="41" t="s">
        <v>62</v>
      </c>
      <c r="O41" s="51">
        <v>810</v>
      </c>
      <c r="P41" s="51">
        <v>1461</v>
      </c>
      <c r="Q41" s="51">
        <v>1122</v>
      </c>
      <c r="R41" s="43"/>
    </row>
    <row r="42" spans="1:18" ht="13.5">
      <c r="A42" s="43"/>
      <c r="B42" s="39"/>
      <c r="C42" s="51">
        <v>19</v>
      </c>
      <c r="D42" s="51">
        <v>35.3</v>
      </c>
      <c r="E42" s="51">
        <v>1.6</v>
      </c>
      <c r="F42" s="51" t="s">
        <v>307</v>
      </c>
      <c r="G42" s="51">
        <v>73</v>
      </c>
      <c r="H42" s="51">
        <v>0.9</v>
      </c>
      <c r="I42" s="51" t="s">
        <v>50</v>
      </c>
      <c r="J42" s="51">
        <v>28</v>
      </c>
      <c r="K42" s="51">
        <v>28</v>
      </c>
      <c r="L42" s="51"/>
      <c r="M42" s="41" t="s">
        <v>61</v>
      </c>
      <c r="N42" s="41" t="s">
        <v>62</v>
      </c>
      <c r="O42" s="51">
        <v>810</v>
      </c>
      <c r="P42" s="51">
        <v>791</v>
      </c>
      <c r="Q42" s="51">
        <v>525</v>
      </c>
      <c r="R42" s="43"/>
    </row>
    <row r="43" spans="1:18" ht="13.5">
      <c r="A43" s="43"/>
      <c r="B43" s="39"/>
      <c r="C43" s="51">
        <v>16</v>
      </c>
      <c r="D43" s="51">
        <v>9.1</v>
      </c>
      <c r="E43" s="51">
        <v>1.9</v>
      </c>
      <c r="F43" s="51" t="s">
        <v>339</v>
      </c>
      <c r="G43" s="51">
        <v>62</v>
      </c>
      <c r="H43" s="51">
        <v>0.8</v>
      </c>
      <c r="I43" s="51">
        <v>1</v>
      </c>
      <c r="J43" s="51">
        <v>19</v>
      </c>
      <c r="K43" s="51">
        <v>20</v>
      </c>
      <c r="L43" s="51"/>
      <c r="M43" s="41" t="s">
        <v>61</v>
      </c>
      <c r="N43" s="41" t="s">
        <v>62</v>
      </c>
      <c r="O43" s="51">
        <v>350</v>
      </c>
      <c r="P43" s="51">
        <v>992</v>
      </c>
      <c r="Q43" s="51">
        <v>628</v>
      </c>
      <c r="R43" s="43"/>
    </row>
    <row r="44" spans="1:18" ht="13.5">
      <c r="A44" s="43"/>
      <c r="B44" s="39"/>
      <c r="C44" s="51">
        <v>3</v>
      </c>
      <c r="D44" s="51">
        <v>63</v>
      </c>
      <c r="E44" s="51">
        <v>1.8</v>
      </c>
      <c r="F44" s="51" t="s">
        <v>340</v>
      </c>
      <c r="G44" s="51">
        <v>52</v>
      </c>
      <c r="H44" s="51">
        <v>0.75</v>
      </c>
      <c r="I44" s="51" t="s">
        <v>56</v>
      </c>
      <c r="J44" s="51">
        <v>21</v>
      </c>
      <c r="K44" s="51">
        <v>26</v>
      </c>
      <c r="L44" s="51"/>
      <c r="M44" s="41" t="s">
        <v>61</v>
      </c>
      <c r="N44" s="41" t="s">
        <v>62</v>
      </c>
      <c r="O44" s="51">
        <v>350</v>
      </c>
      <c r="P44" s="51">
        <v>733</v>
      </c>
      <c r="Q44" s="51">
        <v>474</v>
      </c>
      <c r="R44" s="43"/>
    </row>
    <row r="45" spans="1:18" ht="13.5">
      <c r="A45" s="43"/>
      <c r="B45" s="39"/>
      <c r="C45" s="51">
        <v>19</v>
      </c>
      <c r="D45" s="51">
        <v>45.2</v>
      </c>
      <c r="E45" s="51">
        <v>0.5</v>
      </c>
      <c r="F45" s="51" t="s">
        <v>341</v>
      </c>
      <c r="G45" s="51">
        <v>68</v>
      </c>
      <c r="H45" s="51">
        <v>0.8</v>
      </c>
      <c r="I45" s="51" t="s">
        <v>56</v>
      </c>
      <c r="J45" s="51">
        <v>23</v>
      </c>
      <c r="K45" s="51">
        <v>24</v>
      </c>
      <c r="L45" s="51"/>
      <c r="M45" s="41" t="s">
        <v>61</v>
      </c>
      <c r="N45" s="41" t="s">
        <v>62</v>
      </c>
      <c r="O45" s="51">
        <v>470</v>
      </c>
      <c r="P45" s="51">
        <v>255</v>
      </c>
      <c r="Q45" s="51">
        <v>198</v>
      </c>
      <c r="R45" s="43"/>
    </row>
    <row r="46" spans="1:18" ht="13.5">
      <c r="A46" s="45"/>
      <c r="B46" s="321" t="s">
        <v>53</v>
      </c>
      <c r="C46" s="276"/>
      <c r="D46" s="276"/>
      <c r="E46" s="45">
        <f>E32+E33+E34+E35+E36+E37+E38+E39+E40+E41+E42+E43+E44+E45</f>
        <v>27.7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>
        <f>P32+P33+P34+P35+P36+P37+P38+P39+P40+P41+P42+P43+P44+P45</f>
        <v>15224</v>
      </c>
      <c r="Q46" s="45">
        <f>Q32+Q33+Q34+Q35+Q36+Q37+Q38+Q39+Q40+Q41+Q42+Q43+Q44+Q45</f>
        <v>10412</v>
      </c>
      <c r="R46" s="45">
        <f>R32+R33+R34+R35+R36+R37+R38+R39+R40+R41+R42+R43+R44+R45</f>
        <v>0</v>
      </c>
    </row>
    <row r="47" spans="1:18" ht="13.5">
      <c r="A47" s="43">
        <v>4</v>
      </c>
      <c r="B47" s="73" t="s">
        <v>115</v>
      </c>
      <c r="C47" s="51">
        <v>21</v>
      </c>
      <c r="D47" s="51">
        <v>15.1</v>
      </c>
      <c r="E47" s="51">
        <v>2.7</v>
      </c>
      <c r="F47" s="51" t="s">
        <v>307</v>
      </c>
      <c r="G47" s="51">
        <v>112</v>
      </c>
      <c r="H47" s="51">
        <v>0.45</v>
      </c>
      <c r="I47" s="51" t="s">
        <v>56</v>
      </c>
      <c r="J47" s="51">
        <v>33</v>
      </c>
      <c r="K47" s="51">
        <v>36</v>
      </c>
      <c r="L47" s="51"/>
      <c r="M47" s="51" t="s">
        <v>151</v>
      </c>
      <c r="N47" s="41" t="s">
        <v>62</v>
      </c>
      <c r="O47" s="51">
        <v>440</v>
      </c>
      <c r="P47" s="51">
        <v>1102</v>
      </c>
      <c r="Q47" s="51">
        <v>855</v>
      </c>
      <c r="R47" s="43"/>
    </row>
    <row r="48" spans="1:18" ht="13.5">
      <c r="A48" s="43"/>
      <c r="B48" s="39"/>
      <c r="C48" s="51">
        <v>21</v>
      </c>
      <c r="D48" s="51">
        <v>18.1</v>
      </c>
      <c r="E48" s="51">
        <v>0.6000000000000001</v>
      </c>
      <c r="F48" s="51" t="s">
        <v>307</v>
      </c>
      <c r="G48" s="51">
        <v>102</v>
      </c>
      <c r="H48" s="51">
        <v>0.6000000000000001</v>
      </c>
      <c r="I48" s="51">
        <v>5</v>
      </c>
      <c r="J48" s="51">
        <v>15</v>
      </c>
      <c r="K48" s="51">
        <v>16</v>
      </c>
      <c r="L48" s="51"/>
      <c r="M48" s="51" t="s">
        <v>151</v>
      </c>
      <c r="N48" s="41" t="s">
        <v>62</v>
      </c>
      <c r="O48" s="51">
        <v>190</v>
      </c>
      <c r="P48" s="51">
        <v>231</v>
      </c>
      <c r="Q48" s="51">
        <v>179</v>
      </c>
      <c r="R48" s="43"/>
    </row>
    <row r="49" spans="1:18" ht="13.5">
      <c r="A49" s="43"/>
      <c r="B49" s="39"/>
      <c r="C49" s="51">
        <v>30</v>
      </c>
      <c r="D49" s="51">
        <v>2.1</v>
      </c>
      <c r="E49" s="51">
        <v>3.1</v>
      </c>
      <c r="F49" s="51" t="s">
        <v>307</v>
      </c>
      <c r="G49" s="51">
        <v>63</v>
      </c>
      <c r="H49" s="51">
        <v>0.75</v>
      </c>
      <c r="I49" s="51" t="s">
        <v>50</v>
      </c>
      <c r="J49" s="51">
        <v>25</v>
      </c>
      <c r="K49" s="51">
        <v>24</v>
      </c>
      <c r="L49" s="51"/>
      <c r="M49" s="41" t="s">
        <v>61</v>
      </c>
      <c r="N49" s="41" t="s">
        <v>62</v>
      </c>
      <c r="O49" s="51">
        <v>480</v>
      </c>
      <c r="P49" s="51">
        <v>1374</v>
      </c>
      <c r="Q49" s="51">
        <v>999</v>
      </c>
      <c r="R49" s="43"/>
    </row>
    <row r="50" spans="1:18" ht="13.5">
      <c r="A50" s="43"/>
      <c r="B50" s="39"/>
      <c r="C50" s="51">
        <v>30</v>
      </c>
      <c r="D50" s="51">
        <v>2.2</v>
      </c>
      <c r="E50" s="51">
        <v>4.4</v>
      </c>
      <c r="F50" s="51" t="s">
        <v>307</v>
      </c>
      <c r="G50" s="51">
        <v>63</v>
      </c>
      <c r="H50" s="51">
        <v>0.75</v>
      </c>
      <c r="I50" s="51" t="s">
        <v>50</v>
      </c>
      <c r="J50" s="51">
        <v>25</v>
      </c>
      <c r="K50" s="51">
        <v>24</v>
      </c>
      <c r="L50" s="51"/>
      <c r="M50" s="41" t="s">
        <v>61</v>
      </c>
      <c r="N50" s="41" t="s">
        <v>62</v>
      </c>
      <c r="O50" s="51">
        <v>480</v>
      </c>
      <c r="P50" s="51">
        <v>1862</v>
      </c>
      <c r="Q50" s="51">
        <v>1414</v>
      </c>
      <c r="R50" s="43"/>
    </row>
    <row r="51" spans="1:18" ht="13.5">
      <c r="A51" s="43"/>
      <c r="B51" s="39"/>
      <c r="C51" s="51">
        <v>30</v>
      </c>
      <c r="D51" s="51">
        <v>41.1</v>
      </c>
      <c r="E51" s="51">
        <v>3.4</v>
      </c>
      <c r="F51" s="51" t="s">
        <v>307</v>
      </c>
      <c r="G51" s="51">
        <v>60</v>
      </c>
      <c r="H51" s="51">
        <v>0.75</v>
      </c>
      <c r="I51" s="51">
        <v>1</v>
      </c>
      <c r="J51" s="51">
        <v>20</v>
      </c>
      <c r="K51" s="51">
        <v>20</v>
      </c>
      <c r="L51" s="51"/>
      <c r="M51" s="41" t="s">
        <v>61</v>
      </c>
      <c r="N51" s="41" t="s">
        <v>62</v>
      </c>
      <c r="O51" s="51">
        <v>380</v>
      </c>
      <c r="P51" s="51">
        <v>1525</v>
      </c>
      <c r="Q51" s="51">
        <v>1215</v>
      </c>
      <c r="R51" s="43"/>
    </row>
    <row r="52" spans="1:18" ht="13.5">
      <c r="A52" s="43"/>
      <c r="B52" s="39"/>
      <c r="C52" s="51">
        <v>2</v>
      </c>
      <c r="D52" s="51">
        <v>10.1</v>
      </c>
      <c r="E52" s="51">
        <v>1.1</v>
      </c>
      <c r="F52" s="51" t="s">
        <v>342</v>
      </c>
      <c r="G52" s="51">
        <v>59</v>
      </c>
      <c r="H52" s="51">
        <v>0.85</v>
      </c>
      <c r="I52" s="51" t="s">
        <v>56</v>
      </c>
      <c r="J52" s="51">
        <v>22</v>
      </c>
      <c r="K52" s="51">
        <v>20</v>
      </c>
      <c r="L52" s="51"/>
      <c r="M52" s="36" t="s">
        <v>330</v>
      </c>
      <c r="N52" s="41" t="s">
        <v>62</v>
      </c>
      <c r="O52" s="51">
        <v>480</v>
      </c>
      <c r="P52" s="51">
        <v>678</v>
      </c>
      <c r="Q52" s="51">
        <v>523</v>
      </c>
      <c r="R52" s="43"/>
    </row>
    <row r="53" spans="1:18" ht="13.5">
      <c r="A53" s="43"/>
      <c r="B53" s="39"/>
      <c r="C53" s="51">
        <v>2</v>
      </c>
      <c r="D53" s="51">
        <v>10.2</v>
      </c>
      <c r="E53" s="51">
        <v>2.5</v>
      </c>
      <c r="F53" s="51" t="s">
        <v>342</v>
      </c>
      <c r="G53" s="51">
        <v>59</v>
      </c>
      <c r="H53" s="51">
        <v>0.85</v>
      </c>
      <c r="I53" s="51" t="s">
        <v>56</v>
      </c>
      <c r="J53" s="51">
        <v>22</v>
      </c>
      <c r="K53" s="51">
        <v>20</v>
      </c>
      <c r="L53" s="51"/>
      <c r="M53" s="36" t="s">
        <v>330</v>
      </c>
      <c r="N53" s="41" t="s">
        <v>62</v>
      </c>
      <c r="O53" s="51">
        <v>480</v>
      </c>
      <c r="P53" s="51">
        <v>1127</v>
      </c>
      <c r="Q53" s="51">
        <v>653</v>
      </c>
      <c r="R53" s="43"/>
    </row>
    <row r="54" spans="1:18" ht="13.5">
      <c r="A54" s="43"/>
      <c r="B54" s="39"/>
      <c r="C54" s="51">
        <v>2</v>
      </c>
      <c r="D54" s="51">
        <v>10.3</v>
      </c>
      <c r="E54" s="51">
        <v>1.3</v>
      </c>
      <c r="F54" s="51" t="s">
        <v>342</v>
      </c>
      <c r="G54" s="51">
        <v>59</v>
      </c>
      <c r="H54" s="51">
        <v>0.85</v>
      </c>
      <c r="I54" s="51" t="s">
        <v>56</v>
      </c>
      <c r="J54" s="51">
        <v>22</v>
      </c>
      <c r="K54" s="51">
        <v>20</v>
      </c>
      <c r="L54" s="51"/>
      <c r="M54" s="36" t="s">
        <v>330</v>
      </c>
      <c r="N54" s="41" t="s">
        <v>62</v>
      </c>
      <c r="O54" s="51">
        <v>480</v>
      </c>
      <c r="P54" s="51">
        <v>801</v>
      </c>
      <c r="Q54" s="51">
        <v>595</v>
      </c>
      <c r="R54" s="43"/>
    </row>
    <row r="55" spans="1:18" ht="13.5">
      <c r="A55" s="45"/>
      <c r="B55" s="321" t="s">
        <v>53</v>
      </c>
      <c r="C55" s="276"/>
      <c r="D55" s="276"/>
      <c r="E55" s="45">
        <f>E47+E48+E49+E50+E51+E52+E53+E54</f>
        <v>19.1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>
        <f>P47+P48+P49+P50+P51+P52+P53+P54</f>
        <v>8700</v>
      </c>
      <c r="Q55" s="45">
        <f>Q47+Q48+Q49+Q50+Q51+Q52+Q53+Q54</f>
        <v>6433</v>
      </c>
      <c r="R55" s="45">
        <f>R47+R48+R49+R50+R51+R52+R53+R54</f>
        <v>0</v>
      </c>
    </row>
    <row r="56" spans="1:18" ht="13.5">
      <c r="A56" s="43">
        <v>5</v>
      </c>
      <c r="B56" s="73" t="s">
        <v>73</v>
      </c>
      <c r="C56" s="51">
        <v>4</v>
      </c>
      <c r="D56" s="51">
        <v>22</v>
      </c>
      <c r="E56" s="51">
        <v>3.1</v>
      </c>
      <c r="F56" s="51" t="s">
        <v>329</v>
      </c>
      <c r="G56" s="51">
        <v>98</v>
      </c>
      <c r="H56" s="51">
        <v>0.6000000000000001</v>
      </c>
      <c r="I56" s="51">
        <v>1</v>
      </c>
      <c r="J56" s="51">
        <v>28</v>
      </c>
      <c r="K56" s="51">
        <v>32</v>
      </c>
      <c r="L56" s="51"/>
      <c r="M56" s="41" t="s">
        <v>61</v>
      </c>
      <c r="N56" s="41" t="s">
        <v>62</v>
      </c>
      <c r="O56" s="51">
        <v>480</v>
      </c>
      <c r="P56" s="51">
        <v>1344</v>
      </c>
      <c r="Q56" s="51">
        <v>895</v>
      </c>
      <c r="R56" s="43"/>
    </row>
    <row r="57" spans="1:18" ht="13.5">
      <c r="A57" s="43"/>
      <c r="B57" s="73"/>
      <c r="C57" s="51">
        <v>10</v>
      </c>
      <c r="D57" s="51">
        <v>22.1</v>
      </c>
      <c r="E57" s="51">
        <v>1</v>
      </c>
      <c r="F57" s="51" t="s">
        <v>307</v>
      </c>
      <c r="G57" s="51">
        <v>47</v>
      </c>
      <c r="H57" s="51">
        <v>0.7</v>
      </c>
      <c r="I57" s="51" t="s">
        <v>50</v>
      </c>
      <c r="J57" s="51">
        <v>20</v>
      </c>
      <c r="K57" s="51">
        <v>24</v>
      </c>
      <c r="L57" s="51"/>
      <c r="M57" s="41" t="s">
        <v>61</v>
      </c>
      <c r="N57" s="41" t="s">
        <v>62</v>
      </c>
      <c r="O57" s="51">
        <v>350</v>
      </c>
      <c r="P57" s="51">
        <v>339</v>
      </c>
      <c r="Q57" s="51">
        <v>210</v>
      </c>
      <c r="R57" s="43"/>
    </row>
    <row r="58" spans="1:18" ht="13.5">
      <c r="A58" s="43"/>
      <c r="B58" s="73"/>
      <c r="C58" s="51">
        <v>8</v>
      </c>
      <c r="D58" s="51" t="s">
        <v>343</v>
      </c>
      <c r="E58" s="51">
        <v>2</v>
      </c>
      <c r="F58" s="51" t="s">
        <v>329</v>
      </c>
      <c r="G58" s="51">
        <v>98</v>
      </c>
      <c r="H58" s="51">
        <v>0.4</v>
      </c>
      <c r="I58" s="51" t="s">
        <v>56</v>
      </c>
      <c r="J58" s="51">
        <v>32</v>
      </c>
      <c r="K58" s="51">
        <v>34</v>
      </c>
      <c r="L58" s="51"/>
      <c r="M58" s="41" t="s">
        <v>61</v>
      </c>
      <c r="N58" s="41" t="s">
        <v>62</v>
      </c>
      <c r="O58" s="51">
        <v>370</v>
      </c>
      <c r="P58" s="51">
        <v>1595</v>
      </c>
      <c r="Q58" s="51">
        <v>1024</v>
      </c>
      <c r="R58" s="43"/>
    </row>
    <row r="59" spans="1:18" ht="13.5">
      <c r="A59" s="43"/>
      <c r="B59" s="73"/>
      <c r="C59" s="51">
        <v>8</v>
      </c>
      <c r="D59" s="51">
        <v>8.8</v>
      </c>
      <c r="E59" s="51">
        <v>3.4</v>
      </c>
      <c r="F59" s="51" t="s">
        <v>329</v>
      </c>
      <c r="G59" s="51">
        <v>98</v>
      </c>
      <c r="H59" s="51">
        <v>0.4</v>
      </c>
      <c r="I59" s="51" t="s">
        <v>56</v>
      </c>
      <c r="J59" s="51">
        <v>32</v>
      </c>
      <c r="K59" s="51">
        <v>34</v>
      </c>
      <c r="L59" s="51"/>
      <c r="M59" s="41" t="s">
        <v>61</v>
      </c>
      <c r="N59" s="41" t="s">
        <v>62</v>
      </c>
      <c r="O59" s="51">
        <v>370</v>
      </c>
      <c r="P59" s="51">
        <v>1068</v>
      </c>
      <c r="Q59" s="51">
        <v>640</v>
      </c>
      <c r="R59" s="43"/>
    </row>
    <row r="60" spans="1:18" ht="13.5">
      <c r="A60" s="43"/>
      <c r="B60" s="73"/>
      <c r="C60" s="51">
        <v>8</v>
      </c>
      <c r="D60" s="51">
        <v>8.9</v>
      </c>
      <c r="E60" s="51">
        <v>2.1</v>
      </c>
      <c r="F60" s="51" t="s">
        <v>329</v>
      </c>
      <c r="G60" s="51">
        <v>98</v>
      </c>
      <c r="H60" s="51">
        <v>0.4</v>
      </c>
      <c r="I60" s="51" t="s">
        <v>56</v>
      </c>
      <c r="J60" s="51">
        <v>32</v>
      </c>
      <c r="K60" s="51">
        <v>34</v>
      </c>
      <c r="L60" s="51"/>
      <c r="M60" s="41" t="s">
        <v>61</v>
      </c>
      <c r="N60" s="41" t="s">
        <v>62</v>
      </c>
      <c r="O60" s="51">
        <v>370</v>
      </c>
      <c r="P60" s="51">
        <v>1677</v>
      </c>
      <c r="Q60" s="51">
        <v>988</v>
      </c>
      <c r="R60" s="43"/>
    </row>
    <row r="61" spans="1:18" ht="13.5">
      <c r="A61" s="43"/>
      <c r="B61" s="73"/>
      <c r="C61" s="51">
        <v>15</v>
      </c>
      <c r="D61" s="51">
        <v>1.1</v>
      </c>
      <c r="E61" s="51">
        <v>1.9</v>
      </c>
      <c r="F61" s="51" t="s">
        <v>307</v>
      </c>
      <c r="G61" s="51">
        <v>95</v>
      </c>
      <c r="H61" s="51">
        <v>0.5</v>
      </c>
      <c r="I61" s="51">
        <v>1</v>
      </c>
      <c r="J61" s="51">
        <v>28</v>
      </c>
      <c r="K61" s="51">
        <v>30</v>
      </c>
      <c r="L61" s="51"/>
      <c r="M61" s="41" t="s">
        <v>61</v>
      </c>
      <c r="N61" s="41" t="s">
        <v>62</v>
      </c>
      <c r="O61" s="51">
        <v>390</v>
      </c>
      <c r="P61" s="51">
        <v>803</v>
      </c>
      <c r="Q61" s="51">
        <v>481</v>
      </c>
      <c r="R61" s="43"/>
    </row>
    <row r="62" spans="1:18" ht="13.5">
      <c r="A62" s="43"/>
      <c r="B62" s="73"/>
      <c r="C62" s="51">
        <v>16</v>
      </c>
      <c r="D62" s="51">
        <v>27.6</v>
      </c>
      <c r="E62" s="51">
        <v>1</v>
      </c>
      <c r="F62" s="51" t="s">
        <v>307</v>
      </c>
      <c r="G62" s="51">
        <v>93</v>
      </c>
      <c r="H62" s="51">
        <v>0.7</v>
      </c>
      <c r="I62" s="51" t="s">
        <v>56</v>
      </c>
      <c r="J62" s="51">
        <v>30</v>
      </c>
      <c r="K62" s="51">
        <v>32</v>
      </c>
      <c r="L62" s="51"/>
      <c r="M62" s="41" t="s">
        <v>61</v>
      </c>
      <c r="N62" s="41" t="s">
        <v>62</v>
      </c>
      <c r="O62" s="51">
        <v>600</v>
      </c>
      <c r="P62" s="51">
        <v>248</v>
      </c>
      <c r="Q62" s="51">
        <v>146</v>
      </c>
      <c r="R62" s="43"/>
    </row>
    <row r="63" spans="1:18" ht="13.5">
      <c r="A63" s="43"/>
      <c r="B63" s="73"/>
      <c r="C63" s="51">
        <v>10</v>
      </c>
      <c r="D63" s="51">
        <v>9.25</v>
      </c>
      <c r="E63" s="51">
        <v>2.1</v>
      </c>
      <c r="F63" s="51" t="s">
        <v>307</v>
      </c>
      <c r="G63" s="51">
        <v>73</v>
      </c>
      <c r="H63" s="51">
        <v>0.7</v>
      </c>
      <c r="I63" s="51" t="s">
        <v>56</v>
      </c>
      <c r="J63" s="51">
        <v>26</v>
      </c>
      <c r="K63" s="51">
        <v>28</v>
      </c>
      <c r="L63" s="51"/>
      <c r="M63" s="41" t="s">
        <v>61</v>
      </c>
      <c r="N63" s="41" t="s">
        <v>62</v>
      </c>
      <c r="O63" s="51">
        <v>510</v>
      </c>
      <c r="P63" s="51">
        <v>1094</v>
      </c>
      <c r="Q63" s="51">
        <v>677</v>
      </c>
      <c r="R63" s="43"/>
    </row>
    <row r="64" spans="1:18" ht="13.5">
      <c r="A64" s="45"/>
      <c r="B64" s="321" t="s">
        <v>53</v>
      </c>
      <c r="C64" s="276"/>
      <c r="D64" s="276"/>
      <c r="E64" s="45">
        <f>E56+E57+E58+E59+E60+E61+E62+E63</f>
        <v>16.6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>
        <f>P56+P57+P58+P59+P60+P61+P62+P63</f>
        <v>8168</v>
      </c>
      <c r="Q64" s="45">
        <f>Q56+Q57+Q58+Q59+Q60+Q61+Q62+Q63</f>
        <v>5061</v>
      </c>
      <c r="R64" s="45">
        <f>R56+R57+R58+R59+R60+R61+R62+R63</f>
        <v>0</v>
      </c>
    </row>
    <row r="65" spans="1:18" ht="13.5">
      <c r="A65" s="43">
        <v>6</v>
      </c>
      <c r="B65" s="73" t="s">
        <v>63</v>
      </c>
      <c r="C65" s="51">
        <v>8</v>
      </c>
      <c r="D65" s="51" t="s">
        <v>344</v>
      </c>
      <c r="E65" s="51">
        <v>1.7000000000000002</v>
      </c>
      <c r="F65" s="51" t="s">
        <v>310</v>
      </c>
      <c r="G65" s="51">
        <v>88</v>
      </c>
      <c r="H65" s="51">
        <v>0.75</v>
      </c>
      <c r="I65" s="51">
        <v>1</v>
      </c>
      <c r="J65" s="51">
        <v>27</v>
      </c>
      <c r="K65" s="51">
        <v>36</v>
      </c>
      <c r="L65" s="51"/>
      <c r="M65" s="41" t="s">
        <v>61</v>
      </c>
      <c r="N65" s="41" t="s">
        <v>62</v>
      </c>
      <c r="O65" s="51">
        <v>500</v>
      </c>
      <c r="P65" s="51">
        <v>813</v>
      </c>
      <c r="Q65" s="51">
        <v>615</v>
      </c>
      <c r="R65" s="43"/>
    </row>
    <row r="66" spans="1:18" ht="13.5">
      <c r="A66" s="43"/>
      <c r="B66" s="39"/>
      <c r="C66" s="51">
        <v>8</v>
      </c>
      <c r="D66" s="51">
        <v>14.8</v>
      </c>
      <c r="E66" s="51">
        <v>0.4</v>
      </c>
      <c r="F66" s="51" t="s">
        <v>310</v>
      </c>
      <c r="G66" s="51">
        <v>88</v>
      </c>
      <c r="H66" s="51">
        <v>0.75</v>
      </c>
      <c r="I66" s="51">
        <v>1</v>
      </c>
      <c r="J66" s="51">
        <v>27</v>
      </c>
      <c r="K66" s="51">
        <v>36</v>
      </c>
      <c r="L66" s="51"/>
      <c r="M66" s="41" t="s">
        <v>61</v>
      </c>
      <c r="N66" s="41" t="s">
        <v>62</v>
      </c>
      <c r="O66" s="51">
        <v>500</v>
      </c>
      <c r="P66" s="51">
        <v>242</v>
      </c>
      <c r="Q66" s="51">
        <v>179</v>
      </c>
      <c r="R66" s="43"/>
    </row>
    <row r="67" spans="1:18" ht="13.5">
      <c r="A67" s="43"/>
      <c r="B67" s="39"/>
      <c r="C67" s="51">
        <v>14</v>
      </c>
      <c r="D67" s="51">
        <v>3</v>
      </c>
      <c r="E67" s="51">
        <v>2.5</v>
      </c>
      <c r="F67" s="51" t="s">
        <v>307</v>
      </c>
      <c r="G67" s="51">
        <v>53</v>
      </c>
      <c r="H67" s="51">
        <v>0.85</v>
      </c>
      <c r="I67" s="51" t="s">
        <v>56</v>
      </c>
      <c r="J67" s="51">
        <v>20</v>
      </c>
      <c r="K67" s="51">
        <v>24</v>
      </c>
      <c r="L67" s="51"/>
      <c r="M67" s="41" t="s">
        <v>61</v>
      </c>
      <c r="N67" s="41" t="s">
        <v>62</v>
      </c>
      <c r="O67" s="51">
        <v>390</v>
      </c>
      <c r="P67" s="51">
        <v>1208</v>
      </c>
      <c r="Q67" s="51">
        <v>879</v>
      </c>
      <c r="R67" s="43"/>
    </row>
    <row r="68" spans="1:18" ht="13.5">
      <c r="A68" s="43"/>
      <c r="B68" s="39"/>
      <c r="C68" s="51">
        <v>22</v>
      </c>
      <c r="D68" s="51">
        <v>41.2</v>
      </c>
      <c r="E68" s="51">
        <v>1.5</v>
      </c>
      <c r="F68" s="51" t="s">
        <v>307</v>
      </c>
      <c r="G68" s="51">
        <v>97</v>
      </c>
      <c r="H68" s="51">
        <v>0.5</v>
      </c>
      <c r="I68" s="51">
        <v>1</v>
      </c>
      <c r="J68" s="51">
        <v>28</v>
      </c>
      <c r="K68" s="51">
        <v>40</v>
      </c>
      <c r="L68" s="51"/>
      <c r="M68" s="41" t="s">
        <v>61</v>
      </c>
      <c r="N68" s="41" t="s">
        <v>62</v>
      </c>
      <c r="O68" s="51">
        <v>380</v>
      </c>
      <c r="P68" s="51">
        <v>591</v>
      </c>
      <c r="Q68" s="51">
        <v>472</v>
      </c>
      <c r="R68" s="43"/>
    </row>
    <row r="69" spans="1:18" ht="13.5">
      <c r="A69" s="43"/>
      <c r="B69" s="39"/>
      <c r="C69" s="51">
        <v>22</v>
      </c>
      <c r="D69" s="51">
        <v>41.3</v>
      </c>
      <c r="E69" s="51">
        <v>2.4</v>
      </c>
      <c r="F69" s="51" t="s">
        <v>307</v>
      </c>
      <c r="G69" s="51">
        <v>97</v>
      </c>
      <c r="H69" s="51">
        <v>0.5</v>
      </c>
      <c r="I69" s="51">
        <v>1</v>
      </c>
      <c r="J69" s="51">
        <v>28</v>
      </c>
      <c r="K69" s="51">
        <v>40</v>
      </c>
      <c r="L69" s="51"/>
      <c r="M69" s="41" t="s">
        <v>61</v>
      </c>
      <c r="N69" s="41" t="s">
        <v>62</v>
      </c>
      <c r="O69" s="51">
        <v>380</v>
      </c>
      <c r="P69" s="51">
        <v>883</v>
      </c>
      <c r="Q69" s="51">
        <v>608</v>
      </c>
      <c r="R69" s="43"/>
    </row>
    <row r="70" spans="1:18" ht="13.5">
      <c r="A70" s="43"/>
      <c r="B70" s="39"/>
      <c r="C70" s="51">
        <v>22</v>
      </c>
      <c r="D70" s="51">
        <v>19.1</v>
      </c>
      <c r="E70" s="51">
        <v>0.9</v>
      </c>
      <c r="F70" s="51" t="s">
        <v>307</v>
      </c>
      <c r="G70" s="51">
        <v>61</v>
      </c>
      <c r="H70" s="51">
        <v>0.75</v>
      </c>
      <c r="I70" s="51" t="s">
        <v>56</v>
      </c>
      <c r="J70" s="51">
        <v>22</v>
      </c>
      <c r="K70" s="51">
        <v>24</v>
      </c>
      <c r="L70" s="51"/>
      <c r="M70" s="41" t="s">
        <v>61</v>
      </c>
      <c r="N70" s="41" t="s">
        <v>62</v>
      </c>
      <c r="O70" s="51">
        <v>420</v>
      </c>
      <c r="P70" s="51">
        <v>238</v>
      </c>
      <c r="Q70" s="51">
        <v>257</v>
      </c>
      <c r="R70" s="43"/>
    </row>
    <row r="71" spans="1:18" ht="13.5">
      <c r="A71" s="43"/>
      <c r="B71" s="39"/>
      <c r="C71" s="51">
        <v>22</v>
      </c>
      <c r="D71" s="51">
        <v>53.2</v>
      </c>
      <c r="E71" s="51">
        <v>2.1</v>
      </c>
      <c r="F71" s="51" t="s">
        <v>307</v>
      </c>
      <c r="G71" s="51">
        <v>73</v>
      </c>
      <c r="H71" s="51">
        <v>0.65</v>
      </c>
      <c r="I71" s="51" t="s">
        <v>56</v>
      </c>
      <c r="J71" s="51">
        <v>27</v>
      </c>
      <c r="K71" s="51">
        <v>28</v>
      </c>
      <c r="L71" s="51"/>
      <c r="M71" s="41" t="s">
        <v>61</v>
      </c>
      <c r="N71" s="41" t="s">
        <v>62</v>
      </c>
      <c r="O71" s="51">
        <v>510</v>
      </c>
      <c r="P71" s="51">
        <v>910</v>
      </c>
      <c r="Q71" s="51">
        <v>749</v>
      </c>
      <c r="R71" s="43"/>
    </row>
    <row r="72" spans="1:18" ht="13.5">
      <c r="A72" s="43"/>
      <c r="B72" s="39"/>
      <c r="C72" s="51">
        <v>26</v>
      </c>
      <c r="D72" s="51" t="s">
        <v>344</v>
      </c>
      <c r="E72" s="51">
        <v>1.3</v>
      </c>
      <c r="F72" s="51" t="s">
        <v>307</v>
      </c>
      <c r="G72" s="51">
        <v>78</v>
      </c>
      <c r="H72" s="51">
        <v>0.65</v>
      </c>
      <c r="I72" s="51" t="s">
        <v>56</v>
      </c>
      <c r="J72" s="51">
        <v>27</v>
      </c>
      <c r="K72" s="51">
        <v>28</v>
      </c>
      <c r="L72" s="51"/>
      <c r="M72" s="41" t="s">
        <v>61</v>
      </c>
      <c r="N72" s="41" t="s">
        <v>62</v>
      </c>
      <c r="O72" s="51">
        <v>510</v>
      </c>
      <c r="P72" s="51">
        <v>393</v>
      </c>
      <c r="Q72" s="51">
        <v>324</v>
      </c>
      <c r="R72" s="43"/>
    </row>
    <row r="73" spans="1:18" ht="13.5">
      <c r="A73" s="43"/>
      <c r="B73" s="39"/>
      <c r="C73" s="51">
        <v>26</v>
      </c>
      <c r="D73" s="51">
        <v>19.3</v>
      </c>
      <c r="E73" s="51">
        <v>1.3</v>
      </c>
      <c r="F73" s="51" t="s">
        <v>345</v>
      </c>
      <c r="G73" s="51">
        <v>50</v>
      </c>
      <c r="H73" s="51">
        <v>0.7</v>
      </c>
      <c r="I73" s="51">
        <v>1</v>
      </c>
      <c r="J73" s="51">
        <v>18</v>
      </c>
      <c r="K73" s="51">
        <v>24</v>
      </c>
      <c r="L73" s="51"/>
      <c r="M73" s="41" t="s">
        <v>61</v>
      </c>
      <c r="N73" s="41" t="s">
        <v>62</v>
      </c>
      <c r="O73" s="51">
        <v>280</v>
      </c>
      <c r="P73" s="51">
        <v>521</v>
      </c>
      <c r="Q73" s="51">
        <v>407</v>
      </c>
      <c r="R73" s="43"/>
    </row>
    <row r="74" spans="1:18" ht="13.5">
      <c r="A74" s="43"/>
      <c r="B74" s="39"/>
      <c r="C74" s="51">
        <v>26</v>
      </c>
      <c r="D74" s="51">
        <v>20</v>
      </c>
      <c r="E74" s="51">
        <v>1.6</v>
      </c>
      <c r="F74" s="51" t="s">
        <v>307</v>
      </c>
      <c r="G74" s="51">
        <v>59</v>
      </c>
      <c r="H74" s="51">
        <v>0.85</v>
      </c>
      <c r="I74" s="51" t="s">
        <v>56</v>
      </c>
      <c r="J74" s="51">
        <v>21</v>
      </c>
      <c r="K74" s="51">
        <v>24</v>
      </c>
      <c r="L74" s="51"/>
      <c r="M74" s="41" t="s">
        <v>61</v>
      </c>
      <c r="N74" s="41" t="s">
        <v>62</v>
      </c>
      <c r="O74" s="51">
        <v>450</v>
      </c>
      <c r="P74" s="51">
        <v>621</v>
      </c>
      <c r="Q74" s="51">
        <v>506</v>
      </c>
      <c r="R74" s="43"/>
    </row>
    <row r="75" spans="1:18" ht="13.5">
      <c r="A75" s="45"/>
      <c r="B75" s="321" t="s">
        <v>53</v>
      </c>
      <c r="C75" s="276"/>
      <c r="D75" s="276"/>
      <c r="E75" s="45">
        <f>E65+E66+E67+E68+E69+E70+E71+E72+E73+E74</f>
        <v>15.700000000000001</v>
      </c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45">
        <f>P65+P66+P67+P68+P69+P70+P71+P72+P73+P74</f>
        <v>6420</v>
      </c>
      <c r="Q75" s="45">
        <f>Q65+Q66+Q67+Q68+Q69+Q70+Q71+Q72+Q73+Q74</f>
        <v>4996</v>
      </c>
      <c r="R75" s="45"/>
    </row>
    <row r="76" spans="1:18" ht="14.25">
      <c r="A76" s="93"/>
      <c r="B76" s="45" t="s">
        <v>58</v>
      </c>
      <c r="C76" s="61"/>
      <c r="D76" s="47"/>
      <c r="E76" s="62">
        <f>E75+E64+E55+E46+E31+E25</f>
        <v>121.30000000000001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>
        <f>P75+P64+P55+P46+P31+P25</f>
        <v>55401</v>
      </c>
      <c r="Q76" s="62">
        <f>Q75+Q64+Q55+Q46+Q31+Q25</f>
        <v>37933</v>
      </c>
      <c r="R76" s="62"/>
    </row>
    <row r="79" spans="3:13" ht="13.5">
      <c r="C79" s="197"/>
      <c r="D79" s="197" t="s">
        <v>355</v>
      </c>
      <c r="E79" s="197"/>
      <c r="F79" s="197"/>
      <c r="G79" s="197"/>
      <c r="H79" s="197"/>
      <c r="I79" s="197"/>
      <c r="J79" s="197"/>
      <c r="K79" s="197"/>
      <c r="L79" s="197"/>
      <c r="M79" s="197"/>
    </row>
  </sheetData>
  <sheetProtection selectLockedCells="1" selectUnlockedCells="1"/>
  <mergeCells count="2">
    <mergeCell ref="A1:R1"/>
    <mergeCell ref="A2:R2"/>
  </mergeCells>
  <printOptions/>
  <pageMargins left="0.7875" right="0.7875" top="0.44375" bottom="0.2916666666666667" header="0.5118055555555555" footer="0.5118055555555555"/>
  <pageSetup horizontalDpi="300" verticalDpi="300" orientation="landscape" paperSize="9" scale="8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F30" sqref="F30"/>
    </sheetView>
  </sheetViews>
  <sheetFormatPr defaultColWidth="9.00390625" defaultRowHeight="12.75"/>
  <cols>
    <col min="1" max="1" width="3.375" style="0" customWidth="1"/>
    <col min="2" max="2" width="13.375" style="0" customWidth="1"/>
    <col min="3" max="3" width="4.25390625" style="0" customWidth="1"/>
    <col min="4" max="4" width="5.75390625" style="0" customWidth="1"/>
    <col min="5" max="5" width="6.25390625" style="0" customWidth="1"/>
    <col min="6" max="6" width="13.625" style="0" customWidth="1"/>
    <col min="7" max="7" width="4.25390625" style="0" customWidth="1"/>
    <col min="8" max="8" width="5.375" style="0" customWidth="1"/>
    <col min="9" max="9" width="5.125" style="0" customWidth="1"/>
    <col min="10" max="10" width="5.00390625" style="0" customWidth="1"/>
    <col min="11" max="11" width="5.25390625" style="0" customWidth="1"/>
    <col min="12" max="12" width="7.125" style="0" customWidth="1"/>
    <col min="13" max="13" width="10.875" style="0" customWidth="1"/>
    <col min="14" max="14" width="8.125" style="0" customWidth="1"/>
    <col min="15" max="15" width="7.25390625" style="0" customWidth="1"/>
    <col min="16" max="16" width="8.625" style="0" customWidth="1"/>
    <col min="17" max="17" width="7.875" style="0" customWidth="1"/>
  </cols>
  <sheetData>
    <row r="1" spans="1:18" ht="20.25">
      <c r="A1" s="6" t="s">
        <v>353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6.5">
      <c r="A2" s="7" t="s">
        <v>354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3.5">
      <c r="A3" s="8"/>
      <c r="B3" s="8"/>
      <c r="C3" s="9" t="s">
        <v>6</v>
      </c>
      <c r="D3" s="8" t="s">
        <v>6</v>
      </c>
      <c r="E3" s="8" t="s">
        <v>7</v>
      </c>
      <c r="F3" s="10" t="s">
        <v>8</v>
      </c>
      <c r="G3" s="11"/>
      <c r="H3" s="11"/>
      <c r="I3" s="11"/>
      <c r="J3" s="11"/>
      <c r="K3" s="12"/>
      <c r="L3" s="13" t="s">
        <v>9</v>
      </c>
      <c r="M3" s="13" t="s">
        <v>10</v>
      </c>
      <c r="N3" s="14" t="s">
        <v>11</v>
      </c>
      <c r="O3" s="9"/>
      <c r="P3" s="15" t="s">
        <v>12</v>
      </c>
      <c r="Q3" s="16"/>
      <c r="R3" s="14" t="s">
        <v>13</v>
      </c>
    </row>
    <row r="4" spans="1:18" ht="13.5">
      <c r="A4" s="17" t="s">
        <v>14</v>
      </c>
      <c r="B4" s="17" t="s">
        <v>15</v>
      </c>
      <c r="C4" s="18" t="s">
        <v>16</v>
      </c>
      <c r="D4" s="17" t="s">
        <v>17</v>
      </c>
      <c r="E4" s="17" t="s">
        <v>18</v>
      </c>
      <c r="F4" s="19" t="s">
        <v>19</v>
      </c>
      <c r="G4" s="20"/>
      <c r="H4" s="20"/>
      <c r="I4" s="20"/>
      <c r="J4" s="20"/>
      <c r="K4" s="21"/>
      <c r="L4" s="22" t="s">
        <v>20</v>
      </c>
      <c r="M4" s="22" t="s">
        <v>21</v>
      </c>
      <c r="N4" s="23" t="s">
        <v>22</v>
      </c>
      <c r="O4" s="24"/>
      <c r="P4" s="25" t="s">
        <v>23</v>
      </c>
      <c r="Q4" s="26"/>
      <c r="R4" s="23" t="s">
        <v>24</v>
      </c>
    </row>
    <row r="5" spans="1:18" ht="13.5">
      <c r="A5" s="17" t="s">
        <v>25</v>
      </c>
      <c r="B5" s="17"/>
      <c r="C5" s="18"/>
      <c r="D5" s="17"/>
      <c r="E5" s="17"/>
      <c r="F5" s="17" t="s">
        <v>26</v>
      </c>
      <c r="G5" s="27" t="s">
        <v>27</v>
      </c>
      <c r="H5" s="17" t="s">
        <v>28</v>
      </c>
      <c r="I5" s="27" t="s">
        <v>29</v>
      </c>
      <c r="J5" s="17" t="s">
        <v>30</v>
      </c>
      <c r="K5" s="8" t="s">
        <v>31</v>
      </c>
      <c r="L5" s="22" t="s">
        <v>32</v>
      </c>
      <c r="M5" s="22" t="s">
        <v>33</v>
      </c>
      <c r="N5" s="17" t="s">
        <v>34</v>
      </c>
      <c r="O5" s="16" t="s">
        <v>35</v>
      </c>
      <c r="P5" s="14" t="s">
        <v>36</v>
      </c>
      <c r="Q5" s="14" t="s">
        <v>37</v>
      </c>
      <c r="R5" s="23" t="s">
        <v>38</v>
      </c>
    </row>
    <row r="6" spans="1:18" ht="13.5">
      <c r="A6" s="28"/>
      <c r="B6" s="28"/>
      <c r="C6" s="24"/>
      <c r="D6" s="28"/>
      <c r="E6" s="28"/>
      <c r="F6" s="28"/>
      <c r="G6" s="29"/>
      <c r="H6" s="28" t="s">
        <v>39</v>
      </c>
      <c r="I6" s="29" t="s">
        <v>40</v>
      </c>
      <c r="J6" s="28" t="s">
        <v>41</v>
      </c>
      <c r="K6" s="28" t="s">
        <v>41</v>
      </c>
      <c r="L6" s="30" t="s">
        <v>42</v>
      </c>
      <c r="M6" s="30" t="s">
        <v>43</v>
      </c>
      <c r="N6" s="28"/>
      <c r="O6" s="26" t="s">
        <v>44</v>
      </c>
      <c r="P6" s="31" t="s">
        <v>45</v>
      </c>
      <c r="Q6" s="31" t="s">
        <v>46</v>
      </c>
      <c r="R6" s="31" t="s">
        <v>47</v>
      </c>
    </row>
    <row r="7" spans="1:18" ht="13.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3">
        <v>15</v>
      </c>
      <c r="P7" s="33">
        <v>16</v>
      </c>
      <c r="Q7" s="33">
        <v>17</v>
      </c>
      <c r="R7" s="33">
        <v>18</v>
      </c>
    </row>
    <row r="8" spans="1:18" ht="13.5">
      <c r="A8" s="43">
        <v>1</v>
      </c>
      <c r="B8" s="73" t="s">
        <v>115</v>
      </c>
      <c r="C8" s="51">
        <v>23</v>
      </c>
      <c r="D8" s="51">
        <v>5.1</v>
      </c>
      <c r="E8" s="51">
        <v>2.7</v>
      </c>
      <c r="F8" s="51" t="s">
        <v>307</v>
      </c>
      <c r="G8" s="51">
        <v>73</v>
      </c>
      <c r="H8" s="51">
        <v>0.8</v>
      </c>
      <c r="I8" s="51" t="s">
        <v>50</v>
      </c>
      <c r="J8" s="51">
        <v>28</v>
      </c>
      <c r="K8" s="51">
        <v>26</v>
      </c>
      <c r="L8" s="51"/>
      <c r="M8" s="51" t="s">
        <v>151</v>
      </c>
      <c r="N8" s="41" t="s">
        <v>62</v>
      </c>
      <c r="O8" s="53">
        <f>P8/E8</f>
        <v>419.6296296296296</v>
      </c>
      <c r="P8" s="51">
        <v>1133</v>
      </c>
      <c r="Q8" s="51">
        <v>750</v>
      </c>
      <c r="R8" s="43"/>
    </row>
    <row r="9" spans="1:18" ht="13.5">
      <c r="A9" s="43"/>
      <c r="B9" s="39"/>
      <c r="C9" s="51">
        <v>18</v>
      </c>
      <c r="D9" s="51">
        <v>30.7</v>
      </c>
      <c r="E9" s="51">
        <v>2.2</v>
      </c>
      <c r="F9" s="51" t="s">
        <v>307</v>
      </c>
      <c r="G9" s="51">
        <v>112</v>
      </c>
      <c r="H9" s="51">
        <v>0.55</v>
      </c>
      <c r="I9" s="51" t="s">
        <v>56</v>
      </c>
      <c r="J9" s="51">
        <v>32</v>
      </c>
      <c r="K9" s="51">
        <v>36</v>
      </c>
      <c r="L9" s="51"/>
      <c r="M9" s="41" t="s">
        <v>61</v>
      </c>
      <c r="N9" s="41" t="s">
        <v>62</v>
      </c>
      <c r="O9" s="53">
        <f>P9/E9</f>
        <v>538.1818181818181</v>
      </c>
      <c r="P9" s="51">
        <v>1184</v>
      </c>
      <c r="Q9" s="51">
        <v>982</v>
      </c>
      <c r="R9" s="43"/>
    </row>
    <row r="10" spans="1:18" ht="13.5">
      <c r="A10" s="43"/>
      <c r="B10" s="39"/>
      <c r="C10" s="51">
        <v>18</v>
      </c>
      <c r="D10" s="51">
        <v>30.8</v>
      </c>
      <c r="E10" s="51">
        <v>1.5</v>
      </c>
      <c r="F10" s="51" t="s">
        <v>307</v>
      </c>
      <c r="G10" s="51">
        <v>112</v>
      </c>
      <c r="H10" s="51">
        <v>0.55</v>
      </c>
      <c r="I10" s="51" t="s">
        <v>56</v>
      </c>
      <c r="J10" s="51">
        <v>32</v>
      </c>
      <c r="K10" s="51">
        <v>36</v>
      </c>
      <c r="L10" s="51"/>
      <c r="M10" s="41" t="s">
        <v>61</v>
      </c>
      <c r="N10" s="41" t="s">
        <v>62</v>
      </c>
      <c r="O10" s="53">
        <f>P10/E10</f>
        <v>562.6666666666666</v>
      </c>
      <c r="P10" s="51">
        <v>844</v>
      </c>
      <c r="Q10" s="51">
        <v>681</v>
      </c>
      <c r="R10" s="43"/>
    </row>
    <row r="11" spans="1:18" ht="13.5">
      <c r="A11" s="43"/>
      <c r="B11" s="39"/>
      <c r="C11" s="51">
        <v>18</v>
      </c>
      <c r="D11" s="51">
        <v>30.9</v>
      </c>
      <c r="E11" s="51">
        <v>0.6000000000000001</v>
      </c>
      <c r="F11" s="51" t="s">
        <v>307</v>
      </c>
      <c r="G11" s="51">
        <v>112</v>
      </c>
      <c r="H11" s="51">
        <v>0.55</v>
      </c>
      <c r="I11" s="51" t="s">
        <v>56</v>
      </c>
      <c r="J11" s="51">
        <v>32</v>
      </c>
      <c r="K11" s="51">
        <v>36</v>
      </c>
      <c r="L11" s="51"/>
      <c r="M11" s="41" t="s">
        <v>61</v>
      </c>
      <c r="N11" s="41" t="s">
        <v>62</v>
      </c>
      <c r="O11" s="53">
        <f>P11/E11</f>
        <v>563.3333333333333</v>
      </c>
      <c r="P11" s="51">
        <v>338</v>
      </c>
      <c r="Q11" s="51">
        <v>275</v>
      </c>
      <c r="R11" s="43"/>
    </row>
    <row r="12" spans="1:18" ht="13.5">
      <c r="A12" s="45"/>
      <c r="B12" s="321" t="s">
        <v>53</v>
      </c>
      <c r="C12" s="276"/>
      <c r="D12" s="276"/>
      <c r="E12" s="45">
        <f>E8+E9+E10+E11</f>
        <v>7</v>
      </c>
      <c r="F12" s="45"/>
      <c r="G12" s="45"/>
      <c r="H12" s="45"/>
      <c r="I12" s="45"/>
      <c r="J12" s="45"/>
      <c r="K12" s="45"/>
      <c r="L12" s="45"/>
      <c r="M12" s="45"/>
      <c r="N12" s="45"/>
      <c r="O12" s="282"/>
      <c r="P12" s="45">
        <f>P8+P9+P10+P11</f>
        <v>3499</v>
      </c>
      <c r="Q12" s="45">
        <f>Q8+Q9+Q10+Q11</f>
        <v>2688</v>
      </c>
      <c r="R12" s="45"/>
    </row>
    <row r="13" spans="1:18" ht="13.5">
      <c r="A13" s="43">
        <v>2</v>
      </c>
      <c r="B13" s="73" t="s">
        <v>73</v>
      </c>
      <c r="C13" s="51">
        <v>10</v>
      </c>
      <c r="D13" s="51">
        <v>9.24</v>
      </c>
      <c r="E13" s="51">
        <v>2.1</v>
      </c>
      <c r="F13" s="51" t="s">
        <v>307</v>
      </c>
      <c r="G13" s="51">
        <v>73</v>
      </c>
      <c r="H13" s="51">
        <v>0.7</v>
      </c>
      <c r="I13" s="51" t="s">
        <v>56</v>
      </c>
      <c r="J13" s="51">
        <v>26</v>
      </c>
      <c r="K13" s="51">
        <v>28</v>
      </c>
      <c r="L13" s="51"/>
      <c r="M13" s="41" t="s">
        <v>61</v>
      </c>
      <c r="N13" s="41" t="s">
        <v>62</v>
      </c>
      <c r="O13" s="53">
        <f>P13/E13</f>
        <v>480.9523809523809</v>
      </c>
      <c r="P13" s="51">
        <v>1010</v>
      </c>
      <c r="Q13" s="51">
        <v>635</v>
      </c>
      <c r="R13" s="43"/>
    </row>
    <row r="14" spans="1:18" ht="13.5">
      <c r="A14" s="43"/>
      <c r="B14" s="73"/>
      <c r="C14" s="51">
        <v>10</v>
      </c>
      <c r="D14" s="51">
        <v>9.26</v>
      </c>
      <c r="E14" s="51">
        <v>1.2</v>
      </c>
      <c r="F14" s="51" t="s">
        <v>307</v>
      </c>
      <c r="G14" s="51">
        <v>73</v>
      </c>
      <c r="H14" s="51">
        <v>0.7</v>
      </c>
      <c r="I14" s="51" t="s">
        <v>56</v>
      </c>
      <c r="J14" s="51">
        <v>26</v>
      </c>
      <c r="K14" s="51">
        <v>28</v>
      </c>
      <c r="L14" s="51"/>
      <c r="M14" s="41" t="s">
        <v>61</v>
      </c>
      <c r="N14" s="41" t="s">
        <v>62</v>
      </c>
      <c r="O14" s="53">
        <f>P14/E14</f>
        <v>670</v>
      </c>
      <c r="P14" s="51">
        <v>804</v>
      </c>
      <c r="Q14" s="51">
        <v>514</v>
      </c>
      <c r="R14" s="43"/>
    </row>
    <row r="15" spans="1:18" ht="13.5">
      <c r="A15" s="43"/>
      <c r="B15" s="73"/>
      <c r="C15" s="51">
        <v>14</v>
      </c>
      <c r="D15" s="51">
        <v>1.1</v>
      </c>
      <c r="E15" s="51">
        <v>2.8</v>
      </c>
      <c r="F15" s="51" t="s">
        <v>329</v>
      </c>
      <c r="G15" s="51">
        <v>79</v>
      </c>
      <c r="H15" s="51">
        <v>0.7</v>
      </c>
      <c r="I15" s="51" t="s">
        <v>56</v>
      </c>
      <c r="J15" s="51">
        <v>28</v>
      </c>
      <c r="K15" s="51">
        <v>28</v>
      </c>
      <c r="L15" s="51"/>
      <c r="M15" s="41" t="s">
        <v>61</v>
      </c>
      <c r="N15" s="41" t="s">
        <v>62</v>
      </c>
      <c r="O15" s="53">
        <f>P15/E15</f>
        <v>395.3571428571429</v>
      </c>
      <c r="P15" s="51">
        <v>1107</v>
      </c>
      <c r="Q15" s="51">
        <v>734</v>
      </c>
      <c r="R15" s="43"/>
    </row>
    <row r="16" spans="1:18" ht="13.5">
      <c r="A16" s="45"/>
      <c r="B16" s="321" t="s">
        <v>53</v>
      </c>
      <c r="C16" s="276"/>
      <c r="D16" s="276"/>
      <c r="E16" s="45">
        <f>E13+E14+E15</f>
        <v>6.1</v>
      </c>
      <c r="F16" s="45"/>
      <c r="G16" s="45"/>
      <c r="H16" s="45"/>
      <c r="I16" s="45"/>
      <c r="J16" s="45"/>
      <c r="K16" s="45"/>
      <c r="L16" s="45"/>
      <c r="M16" s="45"/>
      <c r="N16" s="45"/>
      <c r="O16" s="282"/>
      <c r="P16" s="45">
        <f>P13+P14+P15</f>
        <v>2921</v>
      </c>
      <c r="Q16" s="45">
        <f>Q13+Q14+Q15</f>
        <v>1883</v>
      </c>
      <c r="R16" s="45"/>
    </row>
    <row r="17" spans="1:18" ht="13.5">
      <c r="A17" s="323">
        <v>3</v>
      </c>
      <c r="B17" s="324" t="s">
        <v>48</v>
      </c>
      <c r="C17" s="325">
        <v>25</v>
      </c>
      <c r="D17" s="325">
        <v>13.3</v>
      </c>
      <c r="E17" s="325">
        <v>2.1</v>
      </c>
      <c r="F17" s="51" t="s">
        <v>307</v>
      </c>
      <c r="G17" s="325">
        <v>83</v>
      </c>
      <c r="H17" s="325">
        <v>0.75</v>
      </c>
      <c r="I17" s="325" t="s">
        <v>56</v>
      </c>
      <c r="J17" s="325">
        <v>27</v>
      </c>
      <c r="K17" s="325">
        <v>32</v>
      </c>
      <c r="L17" s="325"/>
      <c r="M17" s="41" t="s">
        <v>61</v>
      </c>
      <c r="N17" s="41" t="s">
        <v>62</v>
      </c>
      <c r="O17" s="53">
        <f>P17/E17</f>
        <v>447.6190476190476</v>
      </c>
      <c r="P17" s="325">
        <v>940</v>
      </c>
      <c r="Q17" s="325">
        <v>781</v>
      </c>
      <c r="R17" s="326"/>
    </row>
    <row r="18" spans="1:18" ht="13.5">
      <c r="A18" s="45"/>
      <c r="B18" s="321" t="s">
        <v>53</v>
      </c>
      <c r="C18" s="276"/>
      <c r="D18" s="276"/>
      <c r="E18" s="45">
        <v>2.1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>
        <v>940</v>
      </c>
      <c r="Q18" s="45">
        <v>781</v>
      </c>
      <c r="R18" s="45"/>
    </row>
    <row r="19" spans="1:18" ht="14.25">
      <c r="A19" s="93"/>
      <c r="B19" s="45" t="s">
        <v>58</v>
      </c>
      <c r="C19" s="95"/>
      <c r="D19" s="95"/>
      <c r="E19" s="315">
        <f>E12+E16+E18</f>
        <v>15.2</v>
      </c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>
        <f>P12+P16+P18</f>
        <v>7360</v>
      </c>
      <c r="Q19" s="315">
        <f>Q12+Q16+Q18</f>
        <v>5352</v>
      </c>
      <c r="R19" s="315"/>
    </row>
    <row r="22" spans="3:13" ht="13.5">
      <c r="C22" s="197"/>
      <c r="D22" s="197" t="s">
        <v>355</v>
      </c>
      <c r="E22" s="197"/>
      <c r="F22" s="197"/>
      <c r="G22" s="197"/>
      <c r="H22" s="197"/>
      <c r="I22" s="197"/>
      <c r="J22" s="197"/>
      <c r="K22" s="197"/>
      <c r="L22" s="197"/>
      <c r="M22" s="197"/>
    </row>
  </sheetData>
  <sheetProtection selectLockedCells="1" selectUnlockedCells="1"/>
  <mergeCells count="2">
    <mergeCell ref="A1:R1"/>
    <mergeCell ref="A2:R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7"/>
  <sheetViews>
    <sheetView workbookViewId="0" topLeftCell="A1">
      <selection activeCell="B12" sqref="B12"/>
    </sheetView>
  </sheetViews>
  <sheetFormatPr defaultColWidth="9.00390625" defaultRowHeight="12.75"/>
  <cols>
    <col min="1" max="1" width="2.875" style="1" customWidth="1"/>
    <col min="2" max="2" width="14.125" style="1" customWidth="1"/>
    <col min="3" max="3" width="4.25390625" style="1" customWidth="1"/>
    <col min="4" max="4" width="4.75390625" style="1" customWidth="1"/>
    <col min="5" max="5" width="7.00390625" style="1" customWidth="1"/>
    <col min="6" max="6" width="13.75390625" style="1" customWidth="1"/>
    <col min="7" max="7" width="5.00390625" style="1" customWidth="1"/>
    <col min="8" max="8" width="5.875" style="1" customWidth="1"/>
    <col min="9" max="9" width="5.375" style="1" customWidth="1"/>
    <col min="10" max="10" width="5.75390625" style="1" customWidth="1"/>
    <col min="11" max="11" width="6.375" style="1" customWidth="1"/>
    <col min="12" max="12" width="7.625" style="1" customWidth="1"/>
    <col min="13" max="13" width="10.1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/>
    <row r="9" spans="1:18" ht="13.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2.75" customHeight="1">
      <c r="A14" s="34">
        <v>1</v>
      </c>
      <c r="B14" s="34" t="s">
        <v>48</v>
      </c>
      <c r="C14" s="35">
        <v>19</v>
      </c>
      <c r="D14" s="35">
        <v>7</v>
      </c>
      <c r="E14" s="35">
        <v>2.5</v>
      </c>
      <c r="F14" s="35" t="s">
        <v>49</v>
      </c>
      <c r="G14" s="35">
        <v>62</v>
      </c>
      <c r="H14" s="35">
        <v>0.8</v>
      </c>
      <c r="I14" s="35" t="s">
        <v>50</v>
      </c>
      <c r="J14" s="35">
        <v>27</v>
      </c>
      <c r="K14" s="35">
        <v>32</v>
      </c>
      <c r="L14" s="35"/>
      <c r="M14" s="36" t="s">
        <v>51</v>
      </c>
      <c r="N14" s="35" t="s">
        <v>52</v>
      </c>
      <c r="O14" s="37">
        <f>P14/E14</f>
        <v>36</v>
      </c>
      <c r="P14" s="38">
        <v>90</v>
      </c>
      <c r="Q14" s="38"/>
      <c r="R14" s="33"/>
    </row>
    <row r="15" spans="1:18" ht="12.75" customHeight="1">
      <c r="A15" s="34"/>
      <c r="B15" s="39" t="s">
        <v>53</v>
      </c>
      <c r="C15" s="32"/>
      <c r="D15" s="32"/>
      <c r="E15" s="34">
        <f>E14</f>
        <v>2.5</v>
      </c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40">
        <v>90</v>
      </c>
      <c r="Q15" s="40">
        <v>71</v>
      </c>
      <c r="R15" s="33"/>
    </row>
    <row r="16" spans="1:18" ht="12.75" customHeight="1">
      <c r="A16" s="34">
        <v>2</v>
      </c>
      <c r="B16" s="34" t="s">
        <v>54</v>
      </c>
      <c r="C16" s="35">
        <v>24</v>
      </c>
      <c r="D16" s="35">
        <v>31</v>
      </c>
      <c r="E16" s="35">
        <v>1</v>
      </c>
      <c r="F16" s="35" t="s">
        <v>55</v>
      </c>
      <c r="G16" s="35">
        <v>86</v>
      </c>
      <c r="H16" s="35">
        <v>0.6</v>
      </c>
      <c r="I16" s="35" t="s">
        <v>56</v>
      </c>
      <c r="J16" s="35">
        <v>30</v>
      </c>
      <c r="K16" s="35">
        <v>32</v>
      </c>
      <c r="L16" s="35"/>
      <c r="M16" s="41" t="s">
        <v>57</v>
      </c>
      <c r="N16" s="35" t="s">
        <v>52</v>
      </c>
      <c r="O16" s="37">
        <f>P16/E16</f>
        <v>62</v>
      </c>
      <c r="P16" s="38">
        <v>62</v>
      </c>
      <c r="Q16" s="38">
        <v>54</v>
      </c>
      <c r="R16" s="33"/>
    </row>
    <row r="17" spans="1:18" ht="13.5" customHeight="1">
      <c r="A17" s="32"/>
      <c r="B17" s="39" t="s">
        <v>53</v>
      </c>
      <c r="C17" s="42"/>
      <c r="D17" s="42"/>
      <c r="E17" s="43">
        <v>1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v>62</v>
      </c>
      <c r="Q17" s="43">
        <v>54</v>
      </c>
      <c r="R17" s="33"/>
    </row>
    <row r="18" spans="1:18" ht="16.5" customHeight="1">
      <c r="A18" s="44"/>
      <c r="B18" s="45" t="s">
        <v>58</v>
      </c>
      <c r="C18" s="46"/>
      <c r="D18" s="46"/>
      <c r="E18" s="47">
        <f>E17+E15</f>
        <v>3.5</v>
      </c>
      <c r="F18" s="47"/>
      <c r="G18" s="47"/>
      <c r="H18" s="47"/>
      <c r="I18" s="47"/>
      <c r="J18" s="47"/>
      <c r="K18" s="47"/>
      <c r="L18" s="47"/>
      <c r="M18" s="47"/>
      <c r="N18" s="47" t="s">
        <v>52</v>
      </c>
      <c r="O18" s="47"/>
      <c r="P18" s="47">
        <f>P17+P15</f>
        <v>152</v>
      </c>
      <c r="Q18" s="47">
        <f>Q17+Q15</f>
        <v>125</v>
      </c>
      <c r="R18" s="48"/>
    </row>
    <row r="19" spans="1:18" ht="11.25" customHeight="1">
      <c r="A19" s="43">
        <v>1</v>
      </c>
      <c r="B19" s="40" t="s">
        <v>48</v>
      </c>
      <c r="C19" s="38">
        <v>25</v>
      </c>
      <c r="D19" s="38">
        <v>11</v>
      </c>
      <c r="E19" s="38">
        <v>0.8</v>
      </c>
      <c r="F19" s="38" t="s">
        <v>59</v>
      </c>
      <c r="G19" s="38">
        <v>73</v>
      </c>
      <c r="H19" s="38">
        <v>0.65</v>
      </c>
      <c r="I19" s="38" t="s">
        <v>60</v>
      </c>
      <c r="J19" s="38">
        <v>25</v>
      </c>
      <c r="K19" s="38">
        <v>32</v>
      </c>
      <c r="L19" s="38"/>
      <c r="M19" s="41" t="s">
        <v>61</v>
      </c>
      <c r="N19" s="41" t="s">
        <v>62</v>
      </c>
      <c r="O19" s="37">
        <f>P19/E19</f>
        <v>470</v>
      </c>
      <c r="P19" s="38">
        <v>376</v>
      </c>
      <c r="Q19" s="38">
        <v>301</v>
      </c>
      <c r="R19" s="43"/>
    </row>
    <row r="20" spans="1:18" ht="11.25" customHeight="1">
      <c r="A20" s="43"/>
      <c r="B20" s="39" t="s">
        <v>53</v>
      </c>
      <c r="C20" s="43"/>
      <c r="D20" s="49"/>
      <c r="E20" s="43">
        <f>SUM(E19:E19)</f>
        <v>0.8</v>
      </c>
      <c r="F20" s="43"/>
      <c r="G20" s="43"/>
      <c r="H20" s="43"/>
      <c r="I20" s="43"/>
      <c r="J20" s="43"/>
      <c r="K20" s="43"/>
      <c r="L20" s="43"/>
      <c r="M20" s="50"/>
      <c r="N20" s="50"/>
      <c r="O20" s="43"/>
      <c r="P20" s="43">
        <f>SUM(P19:P19)</f>
        <v>376</v>
      </c>
      <c r="Q20" s="43">
        <f>SUM(Q19:Q19)</f>
        <v>301</v>
      </c>
      <c r="R20" s="43"/>
    </row>
    <row r="21" spans="1:18" ht="11.25" customHeight="1">
      <c r="A21" s="43">
        <v>2</v>
      </c>
      <c r="B21" s="43" t="s">
        <v>63</v>
      </c>
      <c r="C21" s="51">
        <v>9</v>
      </c>
      <c r="D21" s="52">
        <v>9.1</v>
      </c>
      <c r="E21" s="51">
        <v>1</v>
      </c>
      <c r="F21" s="51" t="s">
        <v>55</v>
      </c>
      <c r="G21" s="51">
        <v>72</v>
      </c>
      <c r="H21" s="51">
        <v>0.6</v>
      </c>
      <c r="I21" s="51" t="s">
        <v>56</v>
      </c>
      <c r="J21" s="51">
        <v>28</v>
      </c>
      <c r="K21" s="51">
        <v>32</v>
      </c>
      <c r="L21" s="51"/>
      <c r="M21" s="36" t="s">
        <v>61</v>
      </c>
      <c r="N21" s="41" t="s">
        <v>62</v>
      </c>
      <c r="O21" s="51">
        <f>P21/E21</f>
        <v>480</v>
      </c>
      <c r="P21" s="51">
        <v>480</v>
      </c>
      <c r="Q21" s="51">
        <v>364</v>
      </c>
      <c r="R21" s="43"/>
    </row>
    <row r="22" spans="1:18" ht="11.25" customHeight="1">
      <c r="A22" s="43"/>
      <c r="B22" s="39"/>
      <c r="C22" s="51">
        <v>9</v>
      </c>
      <c r="D22" s="52">
        <v>9.2</v>
      </c>
      <c r="E22" s="51">
        <v>2.6</v>
      </c>
      <c r="F22" s="51" t="s">
        <v>55</v>
      </c>
      <c r="G22" s="51">
        <v>72</v>
      </c>
      <c r="H22" s="51">
        <v>0.6</v>
      </c>
      <c r="I22" s="51" t="s">
        <v>56</v>
      </c>
      <c r="J22" s="51">
        <v>28</v>
      </c>
      <c r="K22" s="51">
        <v>32</v>
      </c>
      <c r="L22" s="51"/>
      <c r="M22" s="36" t="s">
        <v>61</v>
      </c>
      <c r="N22" s="41" t="s">
        <v>62</v>
      </c>
      <c r="O22" s="53">
        <f>P22/E22</f>
        <v>477.30769230769226</v>
      </c>
      <c r="P22" s="51">
        <v>1241</v>
      </c>
      <c r="Q22" s="51">
        <v>917</v>
      </c>
      <c r="R22" s="43"/>
    </row>
    <row r="23" spans="1:18" ht="11.25" customHeight="1">
      <c r="A23" s="43"/>
      <c r="B23" s="39"/>
      <c r="C23" s="51">
        <v>22</v>
      </c>
      <c r="D23" s="53">
        <v>22</v>
      </c>
      <c r="E23" s="51">
        <v>0.2</v>
      </c>
      <c r="F23" s="51" t="s">
        <v>64</v>
      </c>
      <c r="G23" s="51">
        <v>55</v>
      </c>
      <c r="H23" s="51">
        <v>0.75</v>
      </c>
      <c r="I23" s="51">
        <v>1</v>
      </c>
      <c r="J23" s="51">
        <v>21</v>
      </c>
      <c r="K23" s="51">
        <v>28</v>
      </c>
      <c r="L23" s="51"/>
      <c r="M23" s="36" t="s">
        <v>61</v>
      </c>
      <c r="N23" s="41" t="s">
        <v>62</v>
      </c>
      <c r="O23" s="53">
        <f>P23/E23</f>
        <v>770</v>
      </c>
      <c r="P23" s="51">
        <v>154</v>
      </c>
      <c r="Q23" s="51">
        <v>123</v>
      </c>
      <c r="R23" s="43"/>
    </row>
    <row r="24" spans="1:18" ht="11.25" customHeight="1">
      <c r="A24" s="43"/>
      <c r="B24" s="39"/>
      <c r="C24" s="51">
        <v>22</v>
      </c>
      <c r="D24" s="52">
        <v>33.1</v>
      </c>
      <c r="E24" s="51">
        <v>2.8</v>
      </c>
      <c r="F24" s="51" t="s">
        <v>59</v>
      </c>
      <c r="G24" s="51">
        <v>67</v>
      </c>
      <c r="H24" s="51">
        <v>0.65</v>
      </c>
      <c r="I24" s="51" t="s">
        <v>56</v>
      </c>
      <c r="J24" s="51">
        <v>27</v>
      </c>
      <c r="K24" s="51">
        <v>36</v>
      </c>
      <c r="L24" s="51"/>
      <c r="M24" s="36" t="s">
        <v>61</v>
      </c>
      <c r="N24" s="41" t="s">
        <v>62</v>
      </c>
      <c r="O24" s="53">
        <f>P24/E24</f>
        <v>406.42857142857144</v>
      </c>
      <c r="P24" s="51">
        <v>1138</v>
      </c>
      <c r="Q24" s="51">
        <v>941</v>
      </c>
      <c r="R24" s="43"/>
    </row>
    <row r="25" spans="1:18" ht="11.25" customHeight="1">
      <c r="A25" s="42"/>
      <c r="B25" s="42"/>
      <c r="C25" s="51">
        <v>22</v>
      </c>
      <c r="D25" s="52">
        <v>60.1</v>
      </c>
      <c r="E25" s="51">
        <v>0.7</v>
      </c>
      <c r="F25" s="51" t="s">
        <v>59</v>
      </c>
      <c r="G25" s="51">
        <v>55</v>
      </c>
      <c r="H25" s="51">
        <v>0.6</v>
      </c>
      <c r="I25" s="51" t="s">
        <v>60</v>
      </c>
      <c r="J25" s="51">
        <v>21</v>
      </c>
      <c r="K25" s="51">
        <v>24</v>
      </c>
      <c r="L25" s="51"/>
      <c r="M25" s="36" t="s">
        <v>61</v>
      </c>
      <c r="N25" s="41" t="s">
        <v>62</v>
      </c>
      <c r="O25" s="53">
        <f>P25/E25</f>
        <v>365.7142857142857</v>
      </c>
      <c r="P25" s="51">
        <v>256</v>
      </c>
      <c r="Q25" s="51">
        <v>212</v>
      </c>
      <c r="R25" s="43"/>
    </row>
    <row r="26" spans="1:18" ht="11.25" customHeight="1">
      <c r="A26" s="43"/>
      <c r="B26" s="39" t="s">
        <v>53</v>
      </c>
      <c r="C26" s="42"/>
      <c r="D26" s="42"/>
      <c r="E26" s="43">
        <f>SUM(E21:E25)</f>
        <v>7.3</v>
      </c>
      <c r="F26" s="43"/>
      <c r="G26" s="43"/>
      <c r="H26" s="43"/>
      <c r="I26" s="43"/>
      <c r="J26" s="43"/>
      <c r="K26" s="43"/>
      <c r="L26" s="43"/>
      <c r="M26" s="50"/>
      <c r="N26" s="43"/>
      <c r="O26" s="43"/>
      <c r="P26" s="43">
        <f>SUM(P21:P25)</f>
        <v>3269</v>
      </c>
      <c r="Q26" s="43">
        <f>SUM(Q21:Q25)</f>
        <v>2557</v>
      </c>
      <c r="R26" s="43"/>
    </row>
    <row r="27" spans="1:18" ht="11.25" customHeight="1">
      <c r="A27" s="54"/>
      <c r="B27" s="55"/>
      <c r="C27" s="56"/>
      <c r="D27" s="57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58"/>
      <c r="P27" s="58"/>
      <c r="Q27" s="60"/>
      <c r="R27" s="54"/>
    </row>
    <row r="28" spans="1:18" ht="13.5" customHeight="1">
      <c r="A28" s="45"/>
      <c r="B28" s="45" t="s">
        <v>58</v>
      </c>
      <c r="C28" s="61"/>
      <c r="D28" s="47"/>
      <c r="E28" s="62">
        <f>E20+E26</f>
        <v>8.1</v>
      </c>
      <c r="F28" s="63"/>
      <c r="G28" s="47"/>
      <c r="H28" s="47"/>
      <c r="I28" s="47"/>
      <c r="J28" s="47"/>
      <c r="K28" s="47"/>
      <c r="L28" s="47"/>
      <c r="M28" s="47"/>
      <c r="N28" s="47" t="s">
        <v>62</v>
      </c>
      <c r="O28" s="47"/>
      <c r="P28" s="47">
        <f>P20+P26</f>
        <v>3645</v>
      </c>
      <c r="Q28" s="47">
        <f>Q20+Q26</f>
        <v>2858</v>
      </c>
      <c r="R28" s="45"/>
    </row>
    <row r="29" spans="1:18" ht="14.25" customHeight="1">
      <c r="A29" s="64"/>
      <c r="B29" s="54"/>
      <c r="C29" s="64"/>
      <c r="D29" s="6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4"/>
    </row>
    <row r="30" spans="1:18" ht="14.25" customHeight="1">
      <c r="A30" s="43">
        <v>1</v>
      </c>
      <c r="B30" s="43" t="s">
        <v>63</v>
      </c>
      <c r="C30" s="65">
        <v>26</v>
      </c>
      <c r="D30" s="65">
        <v>28</v>
      </c>
      <c r="E30" s="65">
        <v>11.5</v>
      </c>
      <c r="F30" s="65" t="s">
        <v>59</v>
      </c>
      <c r="G30" s="65">
        <v>57</v>
      </c>
      <c r="H30" s="65">
        <v>0.65</v>
      </c>
      <c r="I30" s="65" t="s">
        <v>50</v>
      </c>
      <c r="J30" s="65">
        <v>25</v>
      </c>
      <c r="K30" s="65">
        <v>24</v>
      </c>
      <c r="L30" s="65"/>
      <c r="M30" s="65" t="s">
        <v>61</v>
      </c>
      <c r="N30" s="65" t="s">
        <v>65</v>
      </c>
      <c r="O30" s="66">
        <f>P30/E30</f>
        <v>4.956521739130435</v>
      </c>
      <c r="P30" s="65">
        <v>57</v>
      </c>
      <c r="Q30" s="65">
        <v>31</v>
      </c>
      <c r="R30" s="51"/>
    </row>
    <row r="31" spans="1:18" ht="14.25" customHeight="1">
      <c r="A31" s="51"/>
      <c r="B31" s="39" t="s">
        <v>53</v>
      </c>
      <c r="C31" s="65"/>
      <c r="D31" s="65"/>
      <c r="E31" s="43">
        <v>11.5</v>
      </c>
      <c r="F31" s="43"/>
      <c r="G31" s="43"/>
      <c r="H31" s="43"/>
      <c r="I31" s="43"/>
      <c r="J31" s="43"/>
      <c r="K31" s="43"/>
      <c r="L31" s="43"/>
      <c r="M31" s="43"/>
      <c r="N31" s="43"/>
      <c r="O31" s="66"/>
      <c r="P31" s="43">
        <v>57</v>
      </c>
      <c r="Q31" s="43">
        <v>31</v>
      </c>
      <c r="R31" s="51"/>
    </row>
    <row r="32" spans="1:18" ht="14.25" customHeight="1">
      <c r="A32" s="43">
        <v>2</v>
      </c>
      <c r="B32" s="43" t="s">
        <v>54</v>
      </c>
      <c r="C32" s="65">
        <v>16</v>
      </c>
      <c r="D32" s="65">
        <v>19</v>
      </c>
      <c r="E32" s="65">
        <v>1</v>
      </c>
      <c r="F32" s="65" t="s">
        <v>66</v>
      </c>
      <c r="G32" s="65">
        <v>52</v>
      </c>
      <c r="H32" s="65">
        <v>0.9</v>
      </c>
      <c r="I32" s="65">
        <v>1</v>
      </c>
      <c r="J32" s="65">
        <v>20</v>
      </c>
      <c r="K32" s="65">
        <v>24</v>
      </c>
      <c r="L32" s="65"/>
      <c r="M32" s="65" t="s">
        <v>57</v>
      </c>
      <c r="N32" s="65" t="s">
        <v>65</v>
      </c>
      <c r="O32" s="66">
        <f>P32/E32</f>
        <v>5</v>
      </c>
      <c r="P32" s="65">
        <v>5</v>
      </c>
      <c r="Q32" s="65">
        <v>3</v>
      </c>
      <c r="R32" s="51"/>
    </row>
    <row r="33" spans="1:18" ht="14.25" customHeight="1">
      <c r="A33" s="51"/>
      <c r="B33" s="43"/>
      <c r="C33" s="65">
        <v>16</v>
      </c>
      <c r="D33" s="65">
        <v>17</v>
      </c>
      <c r="E33" s="65">
        <v>1.4</v>
      </c>
      <c r="F33" s="65" t="s">
        <v>67</v>
      </c>
      <c r="G33" s="65">
        <v>76</v>
      </c>
      <c r="H33" s="65">
        <v>0.7</v>
      </c>
      <c r="I33" s="65">
        <v>1</v>
      </c>
      <c r="J33" s="65">
        <v>23</v>
      </c>
      <c r="K33" s="65">
        <v>32</v>
      </c>
      <c r="L33" s="65"/>
      <c r="M33" s="65" t="s">
        <v>57</v>
      </c>
      <c r="N33" s="65" t="s">
        <v>65</v>
      </c>
      <c r="O33" s="66">
        <f>P33/E33</f>
        <v>5</v>
      </c>
      <c r="P33" s="65">
        <v>7</v>
      </c>
      <c r="Q33" s="65">
        <v>4</v>
      </c>
      <c r="R33" s="51"/>
    </row>
    <row r="34" spans="1:18" ht="14.25" customHeight="1">
      <c r="A34" s="51"/>
      <c r="B34" s="43"/>
      <c r="C34" s="65">
        <v>5</v>
      </c>
      <c r="D34" s="65">
        <v>44</v>
      </c>
      <c r="E34" s="65">
        <v>1.1</v>
      </c>
      <c r="F34" s="65" t="s">
        <v>59</v>
      </c>
      <c r="G34" s="65">
        <v>43</v>
      </c>
      <c r="H34" s="65">
        <v>0.6</v>
      </c>
      <c r="I34" s="65" t="s">
        <v>56</v>
      </c>
      <c r="J34" s="65">
        <v>18</v>
      </c>
      <c r="K34" s="65">
        <v>18</v>
      </c>
      <c r="L34" s="65"/>
      <c r="M34" s="65" t="s">
        <v>68</v>
      </c>
      <c r="N34" s="65" t="s">
        <v>65</v>
      </c>
      <c r="O34" s="66">
        <f>P34/E34</f>
        <v>5.454545454545454</v>
      </c>
      <c r="P34" s="65">
        <v>6</v>
      </c>
      <c r="Q34" s="65">
        <v>4</v>
      </c>
      <c r="R34" s="51"/>
    </row>
    <row r="35" spans="1:18" ht="14.25" customHeight="1">
      <c r="A35" s="51"/>
      <c r="B35" s="43"/>
      <c r="C35" s="65">
        <v>5</v>
      </c>
      <c r="D35" s="65">
        <v>32</v>
      </c>
      <c r="E35" s="65">
        <v>0.6</v>
      </c>
      <c r="F35" s="65" t="s">
        <v>59</v>
      </c>
      <c r="G35" s="65">
        <v>47</v>
      </c>
      <c r="H35" s="65">
        <v>0.7</v>
      </c>
      <c r="I35" s="65" t="s">
        <v>56</v>
      </c>
      <c r="J35" s="65">
        <v>19</v>
      </c>
      <c r="K35" s="65">
        <v>20</v>
      </c>
      <c r="L35" s="65"/>
      <c r="M35" s="65" t="s">
        <v>61</v>
      </c>
      <c r="N35" s="65" t="s">
        <v>65</v>
      </c>
      <c r="O35" s="66">
        <f>P35/E35</f>
        <v>5</v>
      </c>
      <c r="P35" s="65">
        <v>3</v>
      </c>
      <c r="Q35" s="65">
        <v>2</v>
      </c>
      <c r="R35" s="51"/>
    </row>
    <row r="36" spans="1:18" ht="14.25" customHeight="1">
      <c r="A36" s="51"/>
      <c r="B36" s="43"/>
      <c r="C36" s="65">
        <v>5</v>
      </c>
      <c r="D36" s="65">
        <v>32.1</v>
      </c>
      <c r="E36" s="65">
        <v>0.5</v>
      </c>
      <c r="F36" s="65" t="s">
        <v>59</v>
      </c>
      <c r="G36" s="65">
        <v>47</v>
      </c>
      <c r="H36" s="65">
        <v>0.7</v>
      </c>
      <c r="I36" s="65" t="s">
        <v>56</v>
      </c>
      <c r="J36" s="65">
        <v>19</v>
      </c>
      <c r="K36" s="65">
        <v>20</v>
      </c>
      <c r="L36" s="65"/>
      <c r="M36" s="65" t="s">
        <v>61</v>
      </c>
      <c r="N36" s="65" t="s">
        <v>65</v>
      </c>
      <c r="O36" s="66">
        <f>P36/E36</f>
        <v>4</v>
      </c>
      <c r="P36" s="65">
        <v>2</v>
      </c>
      <c r="Q36" s="65">
        <v>2</v>
      </c>
      <c r="R36" s="51"/>
    </row>
    <row r="37" spans="1:18" ht="14.25" customHeight="1">
      <c r="A37" s="51"/>
      <c r="B37" s="43"/>
      <c r="C37" s="65">
        <v>5</v>
      </c>
      <c r="D37" s="65">
        <v>9</v>
      </c>
      <c r="E37" s="65">
        <v>0.6</v>
      </c>
      <c r="F37" s="65" t="s">
        <v>69</v>
      </c>
      <c r="G37" s="65">
        <v>51</v>
      </c>
      <c r="H37" s="65">
        <v>0.8</v>
      </c>
      <c r="I37" s="65">
        <v>1</v>
      </c>
      <c r="J37" s="65">
        <v>18</v>
      </c>
      <c r="K37" s="65">
        <v>20</v>
      </c>
      <c r="L37" s="65"/>
      <c r="M37" s="65" t="s">
        <v>68</v>
      </c>
      <c r="N37" s="65" t="s">
        <v>65</v>
      </c>
      <c r="O37" s="66">
        <f>P37/E37</f>
        <v>5</v>
      </c>
      <c r="P37" s="65">
        <v>3</v>
      </c>
      <c r="Q37" s="65">
        <v>2</v>
      </c>
      <c r="R37" s="51"/>
    </row>
    <row r="38" spans="1:18" ht="14.25" customHeight="1">
      <c r="A38" s="51"/>
      <c r="B38" s="43"/>
      <c r="C38" s="65">
        <v>18</v>
      </c>
      <c r="D38" s="65">
        <v>6</v>
      </c>
      <c r="E38" s="65">
        <v>1.2</v>
      </c>
      <c r="F38" s="65" t="s">
        <v>70</v>
      </c>
      <c r="G38" s="65">
        <v>62</v>
      </c>
      <c r="H38" s="65">
        <v>0.7</v>
      </c>
      <c r="I38" s="65" t="s">
        <v>56</v>
      </c>
      <c r="J38" s="65">
        <v>24</v>
      </c>
      <c r="K38" s="65">
        <v>28</v>
      </c>
      <c r="L38" s="65"/>
      <c r="M38" s="65" t="s">
        <v>57</v>
      </c>
      <c r="N38" s="65" t="s">
        <v>65</v>
      </c>
      <c r="O38" s="66">
        <f>P38/E38</f>
        <v>5</v>
      </c>
      <c r="P38" s="65">
        <v>6</v>
      </c>
      <c r="Q38" s="65">
        <v>3</v>
      </c>
      <c r="R38" s="51"/>
    </row>
    <row r="39" spans="1:18" ht="14.25" customHeight="1">
      <c r="A39" s="51"/>
      <c r="B39" s="43"/>
      <c r="C39" s="65">
        <v>18</v>
      </c>
      <c r="D39" s="65">
        <v>4</v>
      </c>
      <c r="E39" s="65">
        <v>0.4</v>
      </c>
      <c r="F39" s="65" t="s">
        <v>71</v>
      </c>
      <c r="G39" s="65">
        <v>54</v>
      </c>
      <c r="H39" s="65">
        <v>0.75</v>
      </c>
      <c r="I39" s="65">
        <v>1</v>
      </c>
      <c r="J39" s="65">
        <v>21</v>
      </c>
      <c r="K39" s="65">
        <v>22</v>
      </c>
      <c r="L39" s="65"/>
      <c r="M39" s="65" t="s">
        <v>57</v>
      </c>
      <c r="N39" s="65" t="s">
        <v>65</v>
      </c>
      <c r="O39" s="66">
        <f>P39/E39</f>
        <v>5</v>
      </c>
      <c r="P39" s="65">
        <v>2</v>
      </c>
      <c r="Q39" s="65">
        <v>0</v>
      </c>
      <c r="R39" s="51"/>
    </row>
    <row r="40" spans="1:18" ht="14.25" customHeight="1">
      <c r="A40" s="51"/>
      <c r="B40" s="43"/>
      <c r="C40" s="65">
        <v>18</v>
      </c>
      <c r="D40" s="65">
        <v>10</v>
      </c>
      <c r="E40" s="65">
        <v>2</v>
      </c>
      <c r="F40" s="65" t="s">
        <v>72</v>
      </c>
      <c r="G40" s="65">
        <v>67</v>
      </c>
      <c r="H40" s="65">
        <v>0.6</v>
      </c>
      <c r="I40" s="65" t="s">
        <v>56</v>
      </c>
      <c r="J40" s="65">
        <v>27</v>
      </c>
      <c r="K40" s="65">
        <v>28</v>
      </c>
      <c r="L40" s="65"/>
      <c r="M40" s="65" t="s">
        <v>57</v>
      </c>
      <c r="N40" s="65" t="s">
        <v>65</v>
      </c>
      <c r="O40" s="66">
        <f>P40/E40</f>
        <v>5</v>
      </c>
      <c r="P40" s="65">
        <v>10</v>
      </c>
      <c r="Q40" s="65">
        <v>6</v>
      </c>
      <c r="R40" s="51"/>
    </row>
    <row r="41" spans="1:18" ht="14.25" customHeight="1">
      <c r="A41" s="51"/>
      <c r="B41" s="43"/>
      <c r="C41" s="65">
        <v>17</v>
      </c>
      <c r="D41" s="65">
        <v>51</v>
      </c>
      <c r="E41" s="65">
        <v>0.6</v>
      </c>
      <c r="F41" s="65" t="s">
        <v>59</v>
      </c>
      <c r="G41" s="65">
        <v>56</v>
      </c>
      <c r="H41" s="65">
        <v>0.7</v>
      </c>
      <c r="I41" s="65">
        <v>1</v>
      </c>
      <c r="J41" s="65">
        <v>21</v>
      </c>
      <c r="K41" s="65">
        <v>22</v>
      </c>
      <c r="L41" s="65"/>
      <c r="M41" s="65" t="s">
        <v>57</v>
      </c>
      <c r="N41" s="65" t="s">
        <v>65</v>
      </c>
      <c r="O41" s="66">
        <f>P41/E41</f>
        <v>5</v>
      </c>
      <c r="P41" s="65">
        <v>3</v>
      </c>
      <c r="Q41" s="65">
        <v>2</v>
      </c>
      <c r="R41" s="51"/>
    </row>
    <row r="42" spans="1:18" ht="14.25" customHeight="1">
      <c r="A42" s="51"/>
      <c r="B42" s="39" t="s">
        <v>53</v>
      </c>
      <c r="C42" s="65"/>
      <c r="D42" s="65"/>
      <c r="E42" s="43">
        <f>SUM(E32:E41)</f>
        <v>9.4</v>
      </c>
      <c r="F42" s="51"/>
      <c r="G42" s="51"/>
      <c r="H42" s="51"/>
      <c r="I42" s="51"/>
      <c r="J42" s="51"/>
      <c r="K42" s="51"/>
      <c r="L42" s="51"/>
      <c r="M42" s="51"/>
      <c r="N42" s="51"/>
      <c r="O42" s="66"/>
      <c r="P42" s="43">
        <f>SUM(P32:P41)</f>
        <v>47</v>
      </c>
      <c r="Q42" s="43">
        <f>SUM(Q32:Q41)</f>
        <v>28</v>
      </c>
      <c r="R42" s="51"/>
    </row>
    <row r="43" spans="1:18" ht="14.25" customHeight="1">
      <c r="A43" s="43">
        <v>3</v>
      </c>
      <c r="B43" s="43" t="s">
        <v>73</v>
      </c>
      <c r="C43" s="65">
        <v>10</v>
      </c>
      <c r="D43" s="65">
        <v>21</v>
      </c>
      <c r="E43" s="51">
        <v>3.4</v>
      </c>
      <c r="F43" s="51" t="s">
        <v>59</v>
      </c>
      <c r="G43" s="51">
        <v>50</v>
      </c>
      <c r="H43" s="51">
        <v>0.6</v>
      </c>
      <c r="I43" s="51">
        <v>1</v>
      </c>
      <c r="J43" s="51">
        <v>20</v>
      </c>
      <c r="K43" s="51">
        <v>24</v>
      </c>
      <c r="L43" s="51"/>
      <c r="M43" s="36" t="s">
        <v>74</v>
      </c>
      <c r="N43" s="51" t="s">
        <v>65</v>
      </c>
      <c r="O43" s="66">
        <f>P43/E43</f>
        <v>4.411764705882353</v>
      </c>
      <c r="P43" s="51">
        <v>15</v>
      </c>
      <c r="Q43" s="51">
        <v>10</v>
      </c>
      <c r="R43" s="51"/>
    </row>
    <row r="44" spans="1:18" ht="14.25" customHeight="1">
      <c r="A44" s="51"/>
      <c r="B44" s="39"/>
      <c r="C44" s="65">
        <v>11</v>
      </c>
      <c r="D44" s="65">
        <v>19</v>
      </c>
      <c r="E44" s="51">
        <v>9.9</v>
      </c>
      <c r="F44" s="51" t="s">
        <v>59</v>
      </c>
      <c r="G44" s="51">
        <v>50</v>
      </c>
      <c r="H44" s="51">
        <v>0.8</v>
      </c>
      <c r="I44" s="51">
        <v>1</v>
      </c>
      <c r="J44" s="51">
        <v>19</v>
      </c>
      <c r="K44" s="51">
        <v>22</v>
      </c>
      <c r="L44" s="51"/>
      <c r="M44" s="36" t="s">
        <v>74</v>
      </c>
      <c r="N44" s="51" t="s">
        <v>65</v>
      </c>
      <c r="O44" s="66">
        <f>P44/E44</f>
        <v>3.9393939393939394</v>
      </c>
      <c r="P44" s="51">
        <v>39</v>
      </c>
      <c r="Q44" s="51">
        <v>24</v>
      </c>
      <c r="R44" s="51"/>
    </row>
    <row r="45" spans="1:18" ht="14.25" customHeight="1">
      <c r="A45" s="51"/>
      <c r="B45" s="39" t="s">
        <v>53</v>
      </c>
      <c r="C45" s="65"/>
      <c r="D45" s="65"/>
      <c r="E45" s="43">
        <f>SUM(E43:E44)</f>
        <v>13.3</v>
      </c>
      <c r="F45" s="51"/>
      <c r="G45" s="51"/>
      <c r="H45" s="51"/>
      <c r="I45" s="51"/>
      <c r="J45" s="51"/>
      <c r="K45" s="51"/>
      <c r="L45" s="51"/>
      <c r="M45" s="51"/>
      <c r="N45" s="51"/>
      <c r="O45" s="66"/>
      <c r="P45" s="43">
        <f>SUM(P43:P44)</f>
        <v>54</v>
      </c>
      <c r="Q45" s="43">
        <f>SUM(Q43:Q44)</f>
        <v>34</v>
      </c>
      <c r="R45" s="51"/>
    </row>
    <row r="46" spans="1:18" ht="14.25" customHeight="1">
      <c r="A46" s="43">
        <v>4</v>
      </c>
      <c r="B46" s="43" t="s">
        <v>75</v>
      </c>
      <c r="C46" s="65">
        <v>3</v>
      </c>
      <c r="D46" s="65">
        <v>64</v>
      </c>
      <c r="E46" s="51">
        <v>1.8</v>
      </c>
      <c r="F46" s="51" t="s">
        <v>76</v>
      </c>
      <c r="G46" s="51">
        <v>47</v>
      </c>
      <c r="H46" s="51">
        <v>0.65</v>
      </c>
      <c r="I46" s="51">
        <v>3</v>
      </c>
      <c r="J46" s="51">
        <v>15</v>
      </c>
      <c r="K46" s="51">
        <v>14</v>
      </c>
      <c r="L46" s="51"/>
      <c r="M46" s="51" t="s">
        <v>77</v>
      </c>
      <c r="N46" s="51" t="s">
        <v>65</v>
      </c>
      <c r="O46" s="66">
        <f>P46/E46</f>
        <v>5.555555555555555</v>
      </c>
      <c r="P46" s="51">
        <v>10</v>
      </c>
      <c r="Q46" s="51">
        <v>7</v>
      </c>
      <c r="R46" s="51"/>
    </row>
    <row r="47" spans="1:18" ht="14.25" customHeight="1">
      <c r="A47" s="51"/>
      <c r="B47" s="39"/>
      <c r="C47" s="65">
        <v>6</v>
      </c>
      <c r="D47" s="65">
        <v>2</v>
      </c>
      <c r="E47" s="51">
        <v>5.4</v>
      </c>
      <c r="F47" s="51" t="s">
        <v>78</v>
      </c>
      <c r="G47" s="51">
        <v>37</v>
      </c>
      <c r="H47" s="51">
        <v>0.8</v>
      </c>
      <c r="I47" s="51" t="s">
        <v>56</v>
      </c>
      <c r="J47" s="51">
        <v>16</v>
      </c>
      <c r="K47" s="51">
        <v>16</v>
      </c>
      <c r="L47" s="51"/>
      <c r="M47" s="51" t="s">
        <v>77</v>
      </c>
      <c r="N47" s="51" t="s">
        <v>65</v>
      </c>
      <c r="O47" s="66">
        <f>P47/E47</f>
        <v>5.7407407407407405</v>
      </c>
      <c r="P47" s="51">
        <v>31</v>
      </c>
      <c r="Q47" s="51">
        <v>21</v>
      </c>
      <c r="R47" s="51"/>
    </row>
    <row r="48" spans="1:18" ht="14.25" customHeight="1">
      <c r="A48" s="51"/>
      <c r="B48" s="39"/>
      <c r="C48" s="65">
        <v>2</v>
      </c>
      <c r="D48" s="65">
        <v>34</v>
      </c>
      <c r="E48" s="51">
        <v>3.5</v>
      </c>
      <c r="F48" s="36" t="s">
        <v>79</v>
      </c>
      <c r="G48" s="51">
        <v>39</v>
      </c>
      <c r="H48" s="51">
        <v>0.7</v>
      </c>
      <c r="I48" s="51">
        <v>1</v>
      </c>
      <c r="J48" s="51">
        <v>15</v>
      </c>
      <c r="K48" s="51">
        <v>16</v>
      </c>
      <c r="L48" s="51"/>
      <c r="M48" s="51" t="s">
        <v>77</v>
      </c>
      <c r="N48" s="51" t="s">
        <v>65</v>
      </c>
      <c r="O48" s="66">
        <f>P48/E48</f>
        <v>5.714285714285714</v>
      </c>
      <c r="P48" s="51">
        <v>20</v>
      </c>
      <c r="Q48" s="51">
        <v>12</v>
      </c>
      <c r="R48" s="51"/>
    </row>
    <row r="49" spans="1:18" ht="14.25" customHeight="1">
      <c r="A49" s="51"/>
      <c r="B49" s="39"/>
      <c r="C49" s="65">
        <v>2</v>
      </c>
      <c r="D49" s="65">
        <v>37</v>
      </c>
      <c r="E49" s="51">
        <v>1.8</v>
      </c>
      <c r="F49" s="51" t="s">
        <v>80</v>
      </c>
      <c r="G49" s="51">
        <v>47</v>
      </c>
      <c r="H49" s="51">
        <v>0.8</v>
      </c>
      <c r="I49" s="51">
        <v>2</v>
      </c>
      <c r="J49" s="51">
        <v>17</v>
      </c>
      <c r="K49" s="51">
        <v>18</v>
      </c>
      <c r="L49" s="51"/>
      <c r="M49" s="51" t="s">
        <v>77</v>
      </c>
      <c r="N49" s="51" t="s">
        <v>65</v>
      </c>
      <c r="O49" s="66">
        <f>P49/E49</f>
        <v>4.444444444444445</v>
      </c>
      <c r="P49" s="51">
        <v>8</v>
      </c>
      <c r="Q49" s="51">
        <v>4</v>
      </c>
      <c r="R49" s="51"/>
    </row>
    <row r="50" spans="1:18" ht="14.25" customHeight="1">
      <c r="A50" s="51"/>
      <c r="B50" s="39"/>
      <c r="C50" s="65">
        <v>7</v>
      </c>
      <c r="D50" s="65">
        <v>3</v>
      </c>
      <c r="E50" s="51">
        <v>3.1</v>
      </c>
      <c r="F50" s="51" t="s">
        <v>81</v>
      </c>
      <c r="G50" s="51">
        <v>52</v>
      </c>
      <c r="H50" s="51">
        <v>0.6</v>
      </c>
      <c r="I50" s="51">
        <v>2</v>
      </c>
      <c r="J50" s="51">
        <v>18</v>
      </c>
      <c r="K50" s="51">
        <v>18</v>
      </c>
      <c r="L50" s="51"/>
      <c r="M50" s="51" t="s">
        <v>77</v>
      </c>
      <c r="N50" s="51" t="s">
        <v>65</v>
      </c>
      <c r="O50" s="66">
        <f>P50/E50</f>
        <v>5.161290322580645</v>
      </c>
      <c r="P50" s="51">
        <v>16</v>
      </c>
      <c r="Q50" s="51">
        <v>11</v>
      </c>
      <c r="R50" s="51"/>
    </row>
    <row r="51" spans="1:18" ht="14.25" customHeight="1">
      <c r="A51" s="51"/>
      <c r="B51" s="39"/>
      <c r="C51" s="65">
        <v>3</v>
      </c>
      <c r="D51" s="65">
        <v>52</v>
      </c>
      <c r="E51" s="51">
        <v>1.5</v>
      </c>
      <c r="F51" s="51" t="s">
        <v>82</v>
      </c>
      <c r="G51" s="51">
        <v>47</v>
      </c>
      <c r="H51" s="51">
        <v>0.8</v>
      </c>
      <c r="I51" s="51">
        <v>2</v>
      </c>
      <c r="J51" s="51">
        <v>17</v>
      </c>
      <c r="K51" s="51">
        <v>18</v>
      </c>
      <c r="L51" s="51"/>
      <c r="M51" s="51" t="s">
        <v>77</v>
      </c>
      <c r="N51" s="51" t="s">
        <v>65</v>
      </c>
      <c r="O51" s="66">
        <f>P51/E51</f>
        <v>5.333333333333333</v>
      </c>
      <c r="P51" s="51">
        <v>8</v>
      </c>
      <c r="Q51" s="51">
        <v>5</v>
      </c>
      <c r="R51" s="51"/>
    </row>
    <row r="52" spans="1:18" ht="14.25" customHeight="1">
      <c r="A52" s="51"/>
      <c r="B52" s="39" t="s">
        <v>53</v>
      </c>
      <c r="C52" s="65"/>
      <c r="D52" s="65"/>
      <c r="E52" s="43">
        <f>SUM(E46:E51)</f>
        <v>17.1</v>
      </c>
      <c r="F52" s="51"/>
      <c r="G52" s="51"/>
      <c r="H52" s="51"/>
      <c r="I52" s="51"/>
      <c r="J52" s="51"/>
      <c r="K52" s="51"/>
      <c r="L52" s="51"/>
      <c r="M52" s="51"/>
      <c r="N52" s="51"/>
      <c r="O52" s="66"/>
      <c r="P52" s="43">
        <f>SUM(P46:P51)</f>
        <v>93</v>
      </c>
      <c r="Q52" s="43">
        <f>SUM(Q46:Q51)</f>
        <v>60</v>
      </c>
      <c r="R52" s="51"/>
    </row>
    <row r="53" spans="1:18" ht="14.25" customHeight="1">
      <c r="A53" s="43">
        <v>5</v>
      </c>
      <c r="B53" s="43" t="s">
        <v>48</v>
      </c>
      <c r="C53" s="65">
        <v>1</v>
      </c>
      <c r="D53" s="65">
        <v>27</v>
      </c>
      <c r="E53" s="51">
        <v>1</v>
      </c>
      <c r="F53" s="51" t="s">
        <v>72</v>
      </c>
      <c r="G53" s="51">
        <v>50</v>
      </c>
      <c r="H53" s="51">
        <v>0.8</v>
      </c>
      <c r="I53" s="51" t="s">
        <v>56</v>
      </c>
      <c r="J53" s="51">
        <v>22</v>
      </c>
      <c r="K53" s="51">
        <v>22</v>
      </c>
      <c r="L53" s="51"/>
      <c r="M53" s="51" t="s">
        <v>61</v>
      </c>
      <c r="N53" s="51" t="s">
        <v>65</v>
      </c>
      <c r="O53" s="66">
        <f>P53/E53</f>
        <v>5</v>
      </c>
      <c r="P53" s="51">
        <v>5</v>
      </c>
      <c r="Q53" s="51">
        <v>3</v>
      </c>
      <c r="R53" s="51"/>
    </row>
    <row r="54" spans="1:18" ht="14.25" customHeight="1">
      <c r="A54" s="51"/>
      <c r="B54" s="39"/>
      <c r="C54" s="65">
        <v>1</v>
      </c>
      <c r="D54" s="65">
        <v>28</v>
      </c>
      <c r="E54" s="51">
        <v>1</v>
      </c>
      <c r="F54" s="51" t="s">
        <v>83</v>
      </c>
      <c r="G54" s="51">
        <v>51</v>
      </c>
      <c r="H54" s="51">
        <v>0.6</v>
      </c>
      <c r="I54" s="51">
        <v>2</v>
      </c>
      <c r="J54" s="51">
        <v>15</v>
      </c>
      <c r="K54" s="51">
        <v>18</v>
      </c>
      <c r="L54" s="51"/>
      <c r="M54" s="51" t="s">
        <v>77</v>
      </c>
      <c r="N54" s="51" t="s">
        <v>65</v>
      </c>
      <c r="O54" s="66">
        <f>P54/E54</f>
        <v>5</v>
      </c>
      <c r="P54" s="51">
        <v>5</v>
      </c>
      <c r="Q54" s="51">
        <v>3</v>
      </c>
      <c r="R54" s="51"/>
    </row>
    <row r="55" spans="1:18" ht="14.25" customHeight="1">
      <c r="A55" s="51"/>
      <c r="B55" s="39"/>
      <c r="C55" s="65">
        <v>1</v>
      </c>
      <c r="D55" s="65">
        <v>33</v>
      </c>
      <c r="E55" s="51">
        <v>1</v>
      </c>
      <c r="F55" s="51" t="s">
        <v>84</v>
      </c>
      <c r="G55" s="51">
        <v>52</v>
      </c>
      <c r="H55" s="51">
        <v>0.8</v>
      </c>
      <c r="I55" s="51">
        <v>1</v>
      </c>
      <c r="J55" s="51">
        <v>20</v>
      </c>
      <c r="K55" s="51">
        <v>22</v>
      </c>
      <c r="L55" s="51"/>
      <c r="M55" s="51" t="s">
        <v>77</v>
      </c>
      <c r="N55" s="51" t="s">
        <v>65</v>
      </c>
      <c r="O55" s="66">
        <f>P55/E55</f>
        <v>5</v>
      </c>
      <c r="P55" s="51">
        <v>5</v>
      </c>
      <c r="Q55" s="51">
        <v>3</v>
      </c>
      <c r="R55" s="51"/>
    </row>
    <row r="56" spans="1:18" ht="14.25" customHeight="1">
      <c r="A56" s="51"/>
      <c r="B56" s="39"/>
      <c r="C56" s="65">
        <v>2</v>
      </c>
      <c r="D56" s="65">
        <v>18</v>
      </c>
      <c r="E56" s="51">
        <v>1.1</v>
      </c>
      <c r="F56" s="51" t="s">
        <v>59</v>
      </c>
      <c r="G56" s="51">
        <v>67</v>
      </c>
      <c r="H56" s="51">
        <v>0.7</v>
      </c>
      <c r="I56" s="51" t="s">
        <v>56</v>
      </c>
      <c r="J56" s="51">
        <v>26</v>
      </c>
      <c r="K56" s="51">
        <v>28</v>
      </c>
      <c r="L56" s="51"/>
      <c r="M56" s="51" t="s">
        <v>77</v>
      </c>
      <c r="N56" s="51" t="s">
        <v>65</v>
      </c>
      <c r="O56" s="66">
        <f>P56/E56</f>
        <v>4.545454545454545</v>
      </c>
      <c r="P56" s="51">
        <v>5</v>
      </c>
      <c r="Q56" s="51">
        <v>3</v>
      </c>
      <c r="R56" s="51"/>
    </row>
    <row r="57" spans="1:18" ht="14.25" customHeight="1">
      <c r="A57" s="51"/>
      <c r="B57" s="39"/>
      <c r="C57" s="65">
        <v>3</v>
      </c>
      <c r="D57" s="65">
        <v>15</v>
      </c>
      <c r="E57" s="51">
        <v>2</v>
      </c>
      <c r="F57" s="51" t="s">
        <v>55</v>
      </c>
      <c r="G57" s="51">
        <v>69</v>
      </c>
      <c r="H57" s="51">
        <v>0.7</v>
      </c>
      <c r="I57" s="51" t="s">
        <v>56</v>
      </c>
      <c r="J57" s="51">
        <v>26</v>
      </c>
      <c r="K57" s="51">
        <v>26</v>
      </c>
      <c r="L57" s="51"/>
      <c r="M57" s="51" t="s">
        <v>61</v>
      </c>
      <c r="N57" s="51" t="s">
        <v>65</v>
      </c>
      <c r="O57" s="66">
        <f>P57/E57</f>
        <v>5</v>
      </c>
      <c r="P57" s="51">
        <v>10</v>
      </c>
      <c r="Q57" s="51">
        <v>6</v>
      </c>
      <c r="R57" s="51"/>
    </row>
    <row r="58" spans="1:18" ht="14.25" customHeight="1">
      <c r="A58" s="51"/>
      <c r="B58" s="39"/>
      <c r="C58" s="65">
        <v>3</v>
      </c>
      <c r="D58" s="65">
        <v>18</v>
      </c>
      <c r="E58" s="51">
        <v>1</v>
      </c>
      <c r="F58" s="51" t="s">
        <v>85</v>
      </c>
      <c r="G58" s="51">
        <v>67</v>
      </c>
      <c r="H58" s="51">
        <v>0.6</v>
      </c>
      <c r="I58" s="51" t="s">
        <v>50</v>
      </c>
      <c r="J58" s="51">
        <v>29</v>
      </c>
      <c r="K58" s="51">
        <v>32</v>
      </c>
      <c r="L58" s="51"/>
      <c r="M58" s="51" t="s">
        <v>77</v>
      </c>
      <c r="N58" s="51" t="s">
        <v>65</v>
      </c>
      <c r="O58" s="66">
        <f>P58/E58</f>
        <v>5</v>
      </c>
      <c r="P58" s="51">
        <v>5</v>
      </c>
      <c r="Q58" s="51">
        <v>3</v>
      </c>
      <c r="R58" s="51"/>
    </row>
    <row r="59" spans="1:18" ht="14.25" customHeight="1">
      <c r="A59" s="51"/>
      <c r="B59" s="43"/>
      <c r="C59" s="65">
        <v>4</v>
      </c>
      <c r="D59" s="65">
        <v>3</v>
      </c>
      <c r="E59" s="65">
        <v>0.5</v>
      </c>
      <c r="F59" s="65" t="s">
        <v>49</v>
      </c>
      <c r="G59" s="65">
        <v>66</v>
      </c>
      <c r="H59" s="65">
        <v>0.8</v>
      </c>
      <c r="I59" s="65" t="s">
        <v>50</v>
      </c>
      <c r="J59" s="65">
        <v>28</v>
      </c>
      <c r="K59" s="65">
        <v>30</v>
      </c>
      <c r="L59" s="65"/>
      <c r="M59" s="65" t="s">
        <v>77</v>
      </c>
      <c r="N59" s="51" t="s">
        <v>65</v>
      </c>
      <c r="O59" s="66">
        <f>P59/E59</f>
        <v>6</v>
      </c>
      <c r="P59" s="65">
        <v>3</v>
      </c>
      <c r="Q59" s="65">
        <v>2</v>
      </c>
      <c r="R59" s="51"/>
    </row>
    <row r="60" spans="1:18" ht="14.25" customHeight="1">
      <c r="A60" s="51"/>
      <c r="B60" s="43"/>
      <c r="C60" s="65">
        <v>10</v>
      </c>
      <c r="D60" s="65">
        <v>6</v>
      </c>
      <c r="E60" s="65">
        <v>0.5</v>
      </c>
      <c r="F60" s="65" t="s">
        <v>76</v>
      </c>
      <c r="G60" s="65">
        <v>41</v>
      </c>
      <c r="H60" s="65">
        <v>0.7</v>
      </c>
      <c r="I60" s="65">
        <v>3</v>
      </c>
      <c r="J60" s="65">
        <v>11</v>
      </c>
      <c r="K60" s="65">
        <v>10</v>
      </c>
      <c r="L60" s="65"/>
      <c r="M60" s="65" t="s">
        <v>77</v>
      </c>
      <c r="N60" s="51" t="s">
        <v>65</v>
      </c>
      <c r="O60" s="66">
        <f>P60/E60</f>
        <v>6</v>
      </c>
      <c r="P60" s="65">
        <v>3</v>
      </c>
      <c r="Q60" s="65">
        <v>1</v>
      </c>
      <c r="R60" s="51"/>
    </row>
    <row r="61" spans="1:18" ht="14.25" customHeight="1">
      <c r="A61" s="51"/>
      <c r="B61" s="43"/>
      <c r="C61" s="65">
        <v>10</v>
      </c>
      <c r="D61" s="65">
        <v>7</v>
      </c>
      <c r="E61" s="65">
        <v>2</v>
      </c>
      <c r="F61" s="65" t="s">
        <v>86</v>
      </c>
      <c r="G61" s="65">
        <v>18</v>
      </c>
      <c r="H61" s="65">
        <v>0.8</v>
      </c>
      <c r="I61" s="65">
        <v>2</v>
      </c>
      <c r="J61" s="65">
        <v>4</v>
      </c>
      <c r="K61" s="65">
        <v>4</v>
      </c>
      <c r="L61" s="65"/>
      <c r="M61" s="65" t="s">
        <v>77</v>
      </c>
      <c r="N61" s="51" t="s">
        <v>65</v>
      </c>
      <c r="O61" s="66">
        <f>P61/E61</f>
        <v>5</v>
      </c>
      <c r="P61" s="65">
        <v>10</v>
      </c>
      <c r="Q61" s="65">
        <v>6</v>
      </c>
      <c r="R61" s="51"/>
    </row>
    <row r="62" spans="1:18" ht="14.25" customHeight="1">
      <c r="A62" s="51"/>
      <c r="B62" s="43"/>
      <c r="C62" s="65">
        <v>10</v>
      </c>
      <c r="D62" s="65">
        <v>12</v>
      </c>
      <c r="E62" s="65">
        <v>2</v>
      </c>
      <c r="F62" s="65" t="s">
        <v>87</v>
      </c>
      <c r="G62" s="65">
        <v>50</v>
      </c>
      <c r="H62" s="65">
        <v>0.8</v>
      </c>
      <c r="I62" s="65" t="s">
        <v>56</v>
      </c>
      <c r="J62" s="65">
        <v>23</v>
      </c>
      <c r="K62" s="65">
        <v>26</v>
      </c>
      <c r="L62" s="65"/>
      <c r="M62" s="65" t="s">
        <v>77</v>
      </c>
      <c r="N62" s="51" t="s">
        <v>65</v>
      </c>
      <c r="O62" s="66">
        <f>P62/E62</f>
        <v>5</v>
      </c>
      <c r="P62" s="65">
        <v>10</v>
      </c>
      <c r="Q62" s="65">
        <v>6</v>
      </c>
      <c r="R62" s="51"/>
    </row>
    <row r="63" spans="1:18" ht="14.25" customHeight="1">
      <c r="A63" s="51"/>
      <c r="B63" s="43"/>
      <c r="C63" s="65">
        <v>13</v>
      </c>
      <c r="D63" s="65">
        <v>6</v>
      </c>
      <c r="E63" s="65">
        <v>1</v>
      </c>
      <c r="F63" s="65" t="s">
        <v>88</v>
      </c>
      <c r="G63" s="65">
        <v>28</v>
      </c>
      <c r="H63" s="65">
        <v>0.8</v>
      </c>
      <c r="I63" s="65">
        <v>1</v>
      </c>
      <c r="J63" s="65">
        <v>11</v>
      </c>
      <c r="K63" s="65">
        <v>10</v>
      </c>
      <c r="L63" s="65"/>
      <c r="M63" s="65" t="s">
        <v>61</v>
      </c>
      <c r="N63" s="51" t="s">
        <v>65</v>
      </c>
      <c r="O63" s="66">
        <f>P63/E63</f>
        <v>5</v>
      </c>
      <c r="P63" s="65">
        <v>5</v>
      </c>
      <c r="Q63" s="65">
        <v>3</v>
      </c>
      <c r="R63" s="51"/>
    </row>
    <row r="64" spans="1:18" ht="14.25" customHeight="1">
      <c r="A64" s="51"/>
      <c r="B64" s="43"/>
      <c r="C64" s="65">
        <v>13</v>
      </c>
      <c r="D64" s="65">
        <v>7</v>
      </c>
      <c r="E64" s="65">
        <v>0.5</v>
      </c>
      <c r="F64" s="65" t="s">
        <v>86</v>
      </c>
      <c r="G64" s="65">
        <v>25</v>
      </c>
      <c r="H64" s="65">
        <v>0.8</v>
      </c>
      <c r="I64" s="65">
        <v>2</v>
      </c>
      <c r="J64" s="65">
        <v>8</v>
      </c>
      <c r="K64" s="65">
        <v>8</v>
      </c>
      <c r="L64" s="65"/>
      <c r="M64" s="65" t="s">
        <v>61</v>
      </c>
      <c r="N64" s="51" t="s">
        <v>65</v>
      </c>
      <c r="O64" s="66">
        <f>P64/E64</f>
        <v>6</v>
      </c>
      <c r="P64" s="65">
        <v>3</v>
      </c>
      <c r="Q64" s="65">
        <v>2</v>
      </c>
      <c r="R64" s="51"/>
    </row>
    <row r="65" spans="1:18" ht="14.25" customHeight="1">
      <c r="A65" s="51"/>
      <c r="B65" s="43"/>
      <c r="C65" s="65">
        <v>6</v>
      </c>
      <c r="D65" s="65">
        <v>19</v>
      </c>
      <c r="E65" s="65">
        <v>0.9</v>
      </c>
      <c r="F65" s="65" t="s">
        <v>89</v>
      </c>
      <c r="G65" s="65">
        <v>23</v>
      </c>
      <c r="H65" s="65">
        <v>0.9</v>
      </c>
      <c r="I65" s="65">
        <v>1</v>
      </c>
      <c r="J65" s="65">
        <v>10</v>
      </c>
      <c r="K65" s="65">
        <v>10</v>
      </c>
      <c r="L65" s="65"/>
      <c r="M65" s="65" t="s">
        <v>61</v>
      </c>
      <c r="N65" s="51" t="s">
        <v>65</v>
      </c>
      <c r="O65" s="66">
        <f>P65/E65</f>
        <v>5.555555555555555</v>
      </c>
      <c r="P65" s="65">
        <v>5</v>
      </c>
      <c r="Q65" s="65">
        <v>3</v>
      </c>
      <c r="R65" s="51"/>
    </row>
    <row r="66" spans="1:18" ht="14.25" customHeight="1">
      <c r="A66" s="51"/>
      <c r="B66" s="43"/>
      <c r="C66" s="65">
        <v>19</v>
      </c>
      <c r="D66" s="65">
        <v>7</v>
      </c>
      <c r="E66" s="65">
        <v>2</v>
      </c>
      <c r="F66" s="65" t="s">
        <v>49</v>
      </c>
      <c r="G66" s="65">
        <v>62</v>
      </c>
      <c r="H66" s="65">
        <v>0.8</v>
      </c>
      <c r="I66" s="65" t="s">
        <v>50</v>
      </c>
      <c r="J66" s="65">
        <v>27</v>
      </c>
      <c r="K66" s="65">
        <v>32</v>
      </c>
      <c r="L66" s="65"/>
      <c r="M66" s="65" t="s">
        <v>77</v>
      </c>
      <c r="N66" s="51" t="s">
        <v>65</v>
      </c>
      <c r="O66" s="66">
        <f>P66/E66</f>
        <v>5</v>
      </c>
      <c r="P66" s="65">
        <v>10</v>
      </c>
      <c r="Q66" s="65">
        <v>6</v>
      </c>
      <c r="R66" s="51"/>
    </row>
    <row r="67" spans="1:18" ht="14.25" customHeight="1">
      <c r="A67" s="51"/>
      <c r="B67" s="43"/>
      <c r="C67" s="65">
        <v>19</v>
      </c>
      <c r="D67" s="65">
        <v>10</v>
      </c>
      <c r="E67" s="65">
        <v>2</v>
      </c>
      <c r="F67" s="65" t="s">
        <v>90</v>
      </c>
      <c r="G67" s="65">
        <v>59</v>
      </c>
      <c r="H67" s="65">
        <v>0.7</v>
      </c>
      <c r="I67" s="65" t="s">
        <v>56</v>
      </c>
      <c r="J67" s="65">
        <v>24</v>
      </c>
      <c r="K67" s="65">
        <v>24</v>
      </c>
      <c r="L67" s="65"/>
      <c r="M67" s="65" t="s">
        <v>77</v>
      </c>
      <c r="N67" s="51" t="s">
        <v>65</v>
      </c>
      <c r="O67" s="66">
        <f>P67/E67</f>
        <v>5</v>
      </c>
      <c r="P67" s="65">
        <v>10</v>
      </c>
      <c r="Q67" s="65">
        <v>6</v>
      </c>
      <c r="R67" s="51"/>
    </row>
    <row r="68" spans="1:18" ht="14.25" customHeight="1">
      <c r="A68" s="51"/>
      <c r="B68" s="43"/>
      <c r="C68" s="65">
        <v>12</v>
      </c>
      <c r="D68" s="65">
        <v>25</v>
      </c>
      <c r="E68" s="65">
        <v>2</v>
      </c>
      <c r="F68" s="65" t="s">
        <v>85</v>
      </c>
      <c r="G68" s="65">
        <v>72</v>
      </c>
      <c r="H68" s="65">
        <v>0.7</v>
      </c>
      <c r="I68" s="65" t="s">
        <v>56</v>
      </c>
      <c r="J68" s="65">
        <v>28</v>
      </c>
      <c r="K68" s="65">
        <v>28</v>
      </c>
      <c r="L68" s="65"/>
      <c r="M68" s="65" t="s">
        <v>61</v>
      </c>
      <c r="N68" s="51" t="s">
        <v>65</v>
      </c>
      <c r="O68" s="66">
        <f>P68/E68</f>
        <v>5</v>
      </c>
      <c r="P68" s="65">
        <v>10</v>
      </c>
      <c r="Q68" s="65">
        <v>6</v>
      </c>
      <c r="R68" s="51"/>
    </row>
    <row r="69" spans="1:18" ht="14.25" customHeight="1">
      <c r="A69" s="51"/>
      <c r="B69" s="43"/>
      <c r="C69" s="65">
        <v>12</v>
      </c>
      <c r="D69" s="65">
        <v>17</v>
      </c>
      <c r="E69" s="65">
        <v>1</v>
      </c>
      <c r="F69" s="65" t="s">
        <v>91</v>
      </c>
      <c r="G69" s="65">
        <v>27</v>
      </c>
      <c r="H69" s="65">
        <v>0.8</v>
      </c>
      <c r="I69" s="65">
        <v>1</v>
      </c>
      <c r="J69" s="65">
        <v>11</v>
      </c>
      <c r="K69" s="65">
        <v>10</v>
      </c>
      <c r="L69" s="65"/>
      <c r="M69" s="65" t="s">
        <v>77</v>
      </c>
      <c r="N69" s="51" t="s">
        <v>65</v>
      </c>
      <c r="O69" s="66">
        <f>P69/E69</f>
        <v>5</v>
      </c>
      <c r="P69" s="65">
        <v>5</v>
      </c>
      <c r="Q69" s="65">
        <v>3</v>
      </c>
      <c r="R69" s="51"/>
    </row>
    <row r="70" spans="1:18" ht="14.25" customHeight="1">
      <c r="A70" s="51"/>
      <c r="B70" s="43"/>
      <c r="C70" s="65">
        <v>12</v>
      </c>
      <c r="D70" s="65">
        <v>29</v>
      </c>
      <c r="E70" s="65">
        <v>2</v>
      </c>
      <c r="F70" s="65" t="s">
        <v>85</v>
      </c>
      <c r="G70" s="65">
        <v>61</v>
      </c>
      <c r="H70" s="65">
        <v>0.7</v>
      </c>
      <c r="I70" s="65" t="s">
        <v>56</v>
      </c>
      <c r="J70" s="65">
        <v>24</v>
      </c>
      <c r="K70" s="65">
        <v>26</v>
      </c>
      <c r="L70" s="65"/>
      <c r="M70" s="65" t="s">
        <v>61</v>
      </c>
      <c r="N70" s="51" t="s">
        <v>65</v>
      </c>
      <c r="O70" s="66">
        <f>P70/E70</f>
        <v>5</v>
      </c>
      <c r="P70" s="65">
        <v>10</v>
      </c>
      <c r="Q70" s="65">
        <v>6</v>
      </c>
      <c r="R70" s="51"/>
    </row>
    <row r="71" spans="1:18" ht="14.25" customHeight="1">
      <c r="A71" s="51"/>
      <c r="B71" s="43"/>
      <c r="C71" s="65">
        <v>31</v>
      </c>
      <c r="D71" s="65">
        <v>10</v>
      </c>
      <c r="E71" s="65">
        <v>1</v>
      </c>
      <c r="F71" s="65" t="s">
        <v>92</v>
      </c>
      <c r="G71" s="65">
        <v>22</v>
      </c>
      <c r="H71" s="65">
        <v>0.85</v>
      </c>
      <c r="I71" s="65">
        <v>4</v>
      </c>
      <c r="J71" s="65">
        <v>4.5</v>
      </c>
      <c r="K71" s="65">
        <v>4</v>
      </c>
      <c r="L71" s="65"/>
      <c r="M71" s="65" t="s">
        <v>61</v>
      </c>
      <c r="N71" s="51" t="s">
        <v>65</v>
      </c>
      <c r="O71" s="66">
        <f>P71/E71</f>
        <v>5</v>
      </c>
      <c r="P71" s="65">
        <v>5</v>
      </c>
      <c r="Q71" s="65">
        <v>3</v>
      </c>
      <c r="R71" s="51"/>
    </row>
    <row r="72" spans="1:18" ht="14.25" customHeight="1">
      <c r="A72" s="51"/>
      <c r="B72" s="43"/>
      <c r="C72" s="65">
        <v>34</v>
      </c>
      <c r="D72" s="65">
        <v>12</v>
      </c>
      <c r="E72" s="65">
        <v>1</v>
      </c>
      <c r="F72" s="65" t="s">
        <v>93</v>
      </c>
      <c r="G72" s="65">
        <v>45</v>
      </c>
      <c r="H72" s="65">
        <v>0.9</v>
      </c>
      <c r="I72" s="65">
        <v>1</v>
      </c>
      <c r="J72" s="65">
        <v>18</v>
      </c>
      <c r="K72" s="65">
        <v>16</v>
      </c>
      <c r="L72" s="65"/>
      <c r="M72" s="65" t="s">
        <v>61</v>
      </c>
      <c r="N72" s="51" t="s">
        <v>65</v>
      </c>
      <c r="O72" s="66">
        <f>P72/E72</f>
        <v>5</v>
      </c>
      <c r="P72" s="65">
        <v>5</v>
      </c>
      <c r="Q72" s="65">
        <v>3</v>
      </c>
      <c r="R72" s="51"/>
    </row>
    <row r="73" spans="1:18" ht="14.25" customHeight="1">
      <c r="A73" s="51"/>
      <c r="B73" s="43"/>
      <c r="C73" s="65">
        <v>34</v>
      </c>
      <c r="D73" s="65">
        <v>19</v>
      </c>
      <c r="E73" s="65">
        <v>0.4</v>
      </c>
      <c r="F73" s="65" t="s">
        <v>59</v>
      </c>
      <c r="G73" s="65">
        <v>36</v>
      </c>
      <c r="H73" s="65">
        <v>0.8</v>
      </c>
      <c r="I73" s="65" t="s">
        <v>94</v>
      </c>
      <c r="J73" s="65">
        <v>22</v>
      </c>
      <c r="K73" s="65">
        <v>22</v>
      </c>
      <c r="L73" s="65"/>
      <c r="M73" s="65" t="s">
        <v>77</v>
      </c>
      <c r="N73" s="51" t="s">
        <v>65</v>
      </c>
      <c r="O73" s="66">
        <f>P73/E73</f>
        <v>5</v>
      </c>
      <c r="P73" s="65">
        <v>2</v>
      </c>
      <c r="Q73" s="65">
        <v>1</v>
      </c>
      <c r="R73" s="51"/>
    </row>
    <row r="74" spans="1:18" ht="14.25" customHeight="1">
      <c r="A74" s="51"/>
      <c r="B74" s="43"/>
      <c r="C74" s="65">
        <v>34</v>
      </c>
      <c r="D74" s="65">
        <v>21</v>
      </c>
      <c r="E74" s="65">
        <v>0.5</v>
      </c>
      <c r="F74" s="65" t="s">
        <v>59</v>
      </c>
      <c r="G74" s="65">
        <v>67</v>
      </c>
      <c r="H74" s="65">
        <v>0.73</v>
      </c>
      <c r="I74" s="65" t="s">
        <v>50</v>
      </c>
      <c r="J74" s="65">
        <v>28</v>
      </c>
      <c r="K74" s="65">
        <v>30</v>
      </c>
      <c r="L74" s="65"/>
      <c r="M74" s="65" t="s">
        <v>77</v>
      </c>
      <c r="N74" s="51" t="s">
        <v>65</v>
      </c>
      <c r="O74" s="66">
        <f>P74/E74</f>
        <v>6</v>
      </c>
      <c r="P74" s="65">
        <v>3</v>
      </c>
      <c r="Q74" s="65">
        <v>2</v>
      </c>
      <c r="R74" s="51"/>
    </row>
    <row r="75" spans="1:18" ht="14.25" customHeight="1">
      <c r="A75" s="51"/>
      <c r="B75" s="43"/>
      <c r="C75" s="65">
        <v>34</v>
      </c>
      <c r="D75" s="65">
        <v>22</v>
      </c>
      <c r="E75" s="65">
        <v>1</v>
      </c>
      <c r="F75" s="65" t="s">
        <v>95</v>
      </c>
      <c r="G75" s="65">
        <v>77</v>
      </c>
      <c r="H75" s="65">
        <v>0.94</v>
      </c>
      <c r="I75" s="65" t="s">
        <v>50</v>
      </c>
      <c r="J75" s="65">
        <v>31</v>
      </c>
      <c r="K75" s="65">
        <v>34</v>
      </c>
      <c r="L75" s="65"/>
      <c r="M75" s="65" t="s">
        <v>96</v>
      </c>
      <c r="N75" s="51" t="s">
        <v>65</v>
      </c>
      <c r="O75" s="66">
        <f>P75/E75</f>
        <v>5</v>
      </c>
      <c r="P75" s="65">
        <v>5</v>
      </c>
      <c r="Q75" s="65">
        <v>3</v>
      </c>
      <c r="R75" s="51"/>
    </row>
    <row r="76" spans="1:18" ht="14.25" customHeight="1">
      <c r="A76" s="51"/>
      <c r="B76" s="43"/>
      <c r="C76" s="65">
        <v>35</v>
      </c>
      <c r="D76" s="65">
        <v>25</v>
      </c>
      <c r="E76" s="65">
        <v>1</v>
      </c>
      <c r="F76" s="65" t="s">
        <v>97</v>
      </c>
      <c r="G76" s="65">
        <v>7</v>
      </c>
      <c r="H76" s="65">
        <v>0.7</v>
      </c>
      <c r="I76" s="65">
        <v>2</v>
      </c>
      <c r="J76" s="65">
        <v>2</v>
      </c>
      <c r="K76" s="65">
        <v>2</v>
      </c>
      <c r="L76" s="65"/>
      <c r="M76" s="65" t="s">
        <v>77</v>
      </c>
      <c r="N76" s="51" t="s">
        <v>65</v>
      </c>
      <c r="O76" s="66">
        <f>P76/E76</f>
        <v>5</v>
      </c>
      <c r="P76" s="65">
        <v>5</v>
      </c>
      <c r="Q76" s="65">
        <v>3</v>
      </c>
      <c r="R76" s="51"/>
    </row>
    <row r="77" spans="1:18" ht="14.25" customHeight="1">
      <c r="A77" s="51"/>
      <c r="B77" s="43"/>
      <c r="C77" s="65">
        <v>35</v>
      </c>
      <c r="D77" s="65">
        <v>32</v>
      </c>
      <c r="E77" s="65">
        <v>2</v>
      </c>
      <c r="F77" s="36" t="s">
        <v>98</v>
      </c>
      <c r="G77" s="65">
        <v>28</v>
      </c>
      <c r="H77" s="65">
        <v>0.7</v>
      </c>
      <c r="I77" s="65">
        <v>2</v>
      </c>
      <c r="J77" s="65">
        <v>10</v>
      </c>
      <c r="K77" s="65">
        <v>12</v>
      </c>
      <c r="L77" s="65"/>
      <c r="M77" s="65" t="s">
        <v>61</v>
      </c>
      <c r="N77" s="51" t="s">
        <v>65</v>
      </c>
      <c r="O77" s="66">
        <f>P77/E77</f>
        <v>5</v>
      </c>
      <c r="P77" s="65">
        <v>10</v>
      </c>
      <c r="Q77" s="65">
        <v>6</v>
      </c>
      <c r="R77" s="51"/>
    </row>
    <row r="78" spans="1:18" ht="14.25" customHeight="1">
      <c r="A78" s="51"/>
      <c r="B78" s="43"/>
      <c r="C78" s="65">
        <v>35</v>
      </c>
      <c r="D78" s="65">
        <v>30</v>
      </c>
      <c r="E78" s="65">
        <v>0.5</v>
      </c>
      <c r="F78" s="65" t="s">
        <v>97</v>
      </c>
      <c r="G78" s="65">
        <v>25</v>
      </c>
      <c r="H78" s="65">
        <v>0.8</v>
      </c>
      <c r="I78" s="65">
        <v>2</v>
      </c>
      <c r="J78" s="65">
        <v>8</v>
      </c>
      <c r="K78" s="65">
        <v>10</v>
      </c>
      <c r="L78" s="65"/>
      <c r="M78" s="65" t="s">
        <v>61</v>
      </c>
      <c r="N78" s="51" t="s">
        <v>65</v>
      </c>
      <c r="O78" s="66">
        <f>P78/E78</f>
        <v>6</v>
      </c>
      <c r="P78" s="65">
        <v>3</v>
      </c>
      <c r="Q78" s="65">
        <v>2</v>
      </c>
      <c r="R78" s="51"/>
    </row>
    <row r="79" spans="1:18" ht="14.25" customHeight="1">
      <c r="A79" s="51"/>
      <c r="B79" s="43"/>
      <c r="C79" s="65">
        <v>35</v>
      </c>
      <c r="D79" s="65">
        <v>34</v>
      </c>
      <c r="E79" s="65">
        <v>2</v>
      </c>
      <c r="F79" s="65" t="s">
        <v>49</v>
      </c>
      <c r="G79" s="65">
        <v>53</v>
      </c>
      <c r="H79" s="65">
        <v>0.8</v>
      </c>
      <c r="I79" s="65">
        <v>2</v>
      </c>
      <c r="J79" s="65">
        <v>17</v>
      </c>
      <c r="K79" s="65">
        <v>20</v>
      </c>
      <c r="L79" s="65"/>
      <c r="M79" s="65" t="s">
        <v>61</v>
      </c>
      <c r="N79" s="51" t="s">
        <v>65</v>
      </c>
      <c r="O79" s="66">
        <f>P79/E79</f>
        <v>5</v>
      </c>
      <c r="P79" s="65">
        <v>10</v>
      </c>
      <c r="Q79" s="65">
        <v>6</v>
      </c>
      <c r="R79" s="51"/>
    </row>
    <row r="80" spans="1:18" ht="14.25" customHeight="1">
      <c r="A80" s="51"/>
      <c r="B80" s="43"/>
      <c r="C80" s="65">
        <v>38</v>
      </c>
      <c r="D80" s="65">
        <v>1</v>
      </c>
      <c r="E80" s="65">
        <v>0.5</v>
      </c>
      <c r="F80" s="65" t="s">
        <v>99</v>
      </c>
      <c r="G80" s="65">
        <v>42</v>
      </c>
      <c r="H80" s="65">
        <v>0.75</v>
      </c>
      <c r="I80" s="65">
        <v>1</v>
      </c>
      <c r="J80" s="65">
        <v>16</v>
      </c>
      <c r="K80" s="65">
        <v>16</v>
      </c>
      <c r="L80" s="65"/>
      <c r="M80" s="65" t="s">
        <v>77</v>
      </c>
      <c r="N80" s="51" t="s">
        <v>65</v>
      </c>
      <c r="O80" s="66">
        <f>P80/E80</f>
        <v>6</v>
      </c>
      <c r="P80" s="65">
        <v>3</v>
      </c>
      <c r="Q80" s="65">
        <v>2</v>
      </c>
      <c r="R80" s="51"/>
    </row>
    <row r="81" spans="1:18" ht="14.25" customHeight="1">
      <c r="A81" s="51"/>
      <c r="B81" s="43"/>
      <c r="C81" s="65">
        <v>38</v>
      </c>
      <c r="D81" s="65">
        <v>2</v>
      </c>
      <c r="E81" s="65">
        <v>0.5</v>
      </c>
      <c r="F81" s="65" t="s">
        <v>49</v>
      </c>
      <c r="G81" s="65">
        <v>49</v>
      </c>
      <c r="H81" s="65">
        <v>0.8</v>
      </c>
      <c r="I81" s="65">
        <v>2</v>
      </c>
      <c r="J81" s="65">
        <v>17</v>
      </c>
      <c r="K81" s="65">
        <v>20</v>
      </c>
      <c r="L81" s="65"/>
      <c r="M81" s="65" t="s">
        <v>77</v>
      </c>
      <c r="N81" s="51" t="s">
        <v>65</v>
      </c>
      <c r="O81" s="66">
        <f>P81/E81</f>
        <v>6</v>
      </c>
      <c r="P81" s="65">
        <v>3</v>
      </c>
      <c r="Q81" s="65">
        <v>2</v>
      </c>
      <c r="R81" s="51"/>
    </row>
    <row r="82" spans="1:18" ht="14.25" customHeight="1">
      <c r="A82" s="51"/>
      <c r="B82" s="43"/>
      <c r="C82" s="65">
        <v>38</v>
      </c>
      <c r="D82" s="65">
        <v>3</v>
      </c>
      <c r="E82" s="65">
        <v>1</v>
      </c>
      <c r="F82" s="65" t="s">
        <v>85</v>
      </c>
      <c r="G82" s="65">
        <v>452</v>
      </c>
      <c r="H82" s="65">
        <v>0.9</v>
      </c>
      <c r="I82" s="65">
        <v>3</v>
      </c>
      <c r="J82" s="65">
        <v>12</v>
      </c>
      <c r="K82" s="65">
        <v>12</v>
      </c>
      <c r="L82" s="65"/>
      <c r="M82" s="65" t="s">
        <v>77</v>
      </c>
      <c r="N82" s="51" t="s">
        <v>65</v>
      </c>
      <c r="O82" s="66">
        <f>P82/E82</f>
        <v>5</v>
      </c>
      <c r="P82" s="65">
        <v>5</v>
      </c>
      <c r="Q82" s="65">
        <v>3</v>
      </c>
      <c r="R82" s="51"/>
    </row>
    <row r="83" spans="1:18" ht="14.25" customHeight="1">
      <c r="A83" s="51"/>
      <c r="B83" s="43"/>
      <c r="C83" s="65">
        <v>38</v>
      </c>
      <c r="D83" s="65">
        <v>9</v>
      </c>
      <c r="E83" s="65">
        <v>1</v>
      </c>
      <c r="F83" s="65" t="s">
        <v>85</v>
      </c>
      <c r="G83" s="65">
        <v>48</v>
      </c>
      <c r="H83" s="65">
        <v>0.8</v>
      </c>
      <c r="I83" s="65">
        <v>1</v>
      </c>
      <c r="J83" s="65">
        <v>18</v>
      </c>
      <c r="K83" s="65">
        <v>20</v>
      </c>
      <c r="L83" s="65"/>
      <c r="M83" s="65" t="s">
        <v>77</v>
      </c>
      <c r="N83" s="51" t="s">
        <v>65</v>
      </c>
      <c r="O83" s="66">
        <f>P83/E83</f>
        <v>5</v>
      </c>
      <c r="P83" s="65">
        <v>5</v>
      </c>
      <c r="Q83" s="65">
        <v>3</v>
      </c>
      <c r="R83" s="51"/>
    </row>
    <row r="84" spans="1:18" ht="14.25" customHeight="1">
      <c r="A84" s="51"/>
      <c r="B84" s="43"/>
      <c r="C84" s="65">
        <v>38</v>
      </c>
      <c r="D84" s="65">
        <v>10</v>
      </c>
      <c r="E84" s="65">
        <v>1</v>
      </c>
      <c r="F84" s="65" t="s">
        <v>100</v>
      </c>
      <c r="G84" s="65">
        <v>43</v>
      </c>
      <c r="H84" s="65">
        <v>0.7</v>
      </c>
      <c r="I84" s="65" t="s">
        <v>56</v>
      </c>
      <c r="J84" s="65">
        <v>18</v>
      </c>
      <c r="K84" s="65">
        <v>16</v>
      </c>
      <c r="L84" s="65"/>
      <c r="M84" s="65" t="s">
        <v>77</v>
      </c>
      <c r="N84" s="51" t="s">
        <v>65</v>
      </c>
      <c r="O84" s="66">
        <f>P84/E84</f>
        <v>5</v>
      </c>
      <c r="P84" s="65">
        <v>5</v>
      </c>
      <c r="Q84" s="65">
        <v>3</v>
      </c>
      <c r="R84" s="51"/>
    </row>
    <row r="85" spans="1:18" ht="14.25" customHeight="1">
      <c r="A85" s="51"/>
      <c r="B85" s="43"/>
      <c r="C85" s="65">
        <v>38</v>
      </c>
      <c r="D85" s="65">
        <v>15</v>
      </c>
      <c r="E85" s="65">
        <v>1</v>
      </c>
      <c r="F85" s="65" t="s">
        <v>49</v>
      </c>
      <c r="G85" s="65">
        <v>48</v>
      </c>
      <c r="H85" s="65">
        <v>0.85</v>
      </c>
      <c r="I85" s="65" t="s">
        <v>50</v>
      </c>
      <c r="J85" s="65">
        <v>23</v>
      </c>
      <c r="K85" s="65">
        <v>24</v>
      </c>
      <c r="L85" s="65"/>
      <c r="M85" s="65" t="s">
        <v>77</v>
      </c>
      <c r="N85" s="51" t="s">
        <v>65</v>
      </c>
      <c r="O85" s="66">
        <f>P85/E85</f>
        <v>5</v>
      </c>
      <c r="P85" s="65">
        <v>5</v>
      </c>
      <c r="Q85" s="65">
        <v>3</v>
      </c>
      <c r="R85" s="51"/>
    </row>
    <row r="86" spans="1:18" ht="14.25" customHeight="1">
      <c r="A86" s="51"/>
      <c r="B86" s="43"/>
      <c r="C86" s="65">
        <v>38</v>
      </c>
      <c r="D86" s="65">
        <v>16</v>
      </c>
      <c r="E86" s="65">
        <v>1</v>
      </c>
      <c r="F86" s="65" t="s">
        <v>101</v>
      </c>
      <c r="G86" s="65">
        <v>36</v>
      </c>
      <c r="H86" s="65">
        <v>0.85</v>
      </c>
      <c r="I86" s="65" t="s">
        <v>56</v>
      </c>
      <c r="J86" s="65">
        <v>17</v>
      </c>
      <c r="K86" s="65">
        <v>16</v>
      </c>
      <c r="L86" s="65"/>
      <c r="M86" s="65" t="s">
        <v>77</v>
      </c>
      <c r="N86" s="51" t="s">
        <v>65</v>
      </c>
      <c r="O86" s="66">
        <f>P86/E86</f>
        <v>5</v>
      </c>
      <c r="P86" s="65">
        <v>5</v>
      </c>
      <c r="Q86" s="65">
        <v>3</v>
      </c>
      <c r="R86" s="51"/>
    </row>
    <row r="87" spans="1:18" ht="14.25" customHeight="1">
      <c r="A87" s="51"/>
      <c r="B87" s="39" t="s">
        <v>53</v>
      </c>
      <c r="C87" s="65"/>
      <c r="D87" s="65"/>
      <c r="E87" s="67">
        <f>SUM(E53:E86)</f>
        <v>38.9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>
        <f>SUM(P53:P86)</f>
        <v>198</v>
      </c>
      <c r="Q87" s="67">
        <f>SUM(Q53:Q86)</f>
        <v>119</v>
      </c>
      <c r="R87" s="51"/>
    </row>
    <row r="88" spans="1:18" ht="15.75" customHeight="1">
      <c r="A88" s="51"/>
      <c r="B88" s="45" t="s">
        <v>58</v>
      </c>
      <c r="C88" s="65"/>
      <c r="D88" s="65"/>
      <c r="E88" s="68">
        <f>E87+E52+E45+E42+E31</f>
        <v>90.2</v>
      </c>
      <c r="F88" s="68"/>
      <c r="G88" s="68"/>
      <c r="H88" s="68"/>
      <c r="I88" s="68"/>
      <c r="J88" s="68"/>
      <c r="K88" s="68"/>
      <c r="L88" s="68"/>
      <c r="M88" s="68"/>
      <c r="N88" s="68" t="s">
        <v>65</v>
      </c>
      <c r="O88" s="68"/>
      <c r="P88" s="68">
        <f>P87+P52+P45+P42+P31</f>
        <v>449</v>
      </c>
      <c r="Q88" s="68">
        <f>Q87+Q52+Q45+Q42+Q31</f>
        <v>272</v>
      </c>
      <c r="R88" s="51"/>
    </row>
    <row r="89" ht="15" customHeight="1"/>
    <row r="90" ht="14.25" customHeight="1"/>
    <row r="91" spans="1:14" ht="14.25" customHeight="1">
      <c r="A91" s="64"/>
      <c r="E91" s="2"/>
      <c r="F91" s="2" t="s">
        <v>102</v>
      </c>
      <c r="G91" s="2"/>
      <c r="H91" s="2"/>
      <c r="I91" s="2"/>
      <c r="J91" s="2"/>
      <c r="K91" s="2"/>
      <c r="L91" s="2"/>
      <c r="M91" s="2"/>
      <c r="N91" s="2"/>
    </row>
    <row r="92" spans="1:2" ht="14.25" customHeight="1">
      <c r="A92" s="69"/>
      <c r="B92" s="70" t="s">
        <v>103</v>
      </c>
    </row>
    <row r="93" spans="1:2" ht="16.5" customHeight="1">
      <c r="A93" s="64" t="s">
        <v>104</v>
      </c>
      <c r="B93" s="70" t="s">
        <v>105</v>
      </c>
    </row>
    <row r="94" spans="2:18" ht="15.75">
      <c r="B94" s="71"/>
      <c r="R94" s="54"/>
    </row>
    <row r="95" ht="15.75">
      <c r="R95" s="71"/>
    </row>
    <row r="97" ht="15.75">
      <c r="A97" s="71" t="s">
        <v>106</v>
      </c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42986111111111114" right="0.3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V12" sqref="V12"/>
    </sheetView>
  </sheetViews>
  <sheetFormatPr defaultColWidth="9.00390625" defaultRowHeight="12.75"/>
  <cols>
    <col min="1" max="1" width="2.875" style="1" customWidth="1"/>
    <col min="2" max="2" width="13.375" style="1" customWidth="1"/>
    <col min="3" max="3" width="4.25390625" style="1" customWidth="1"/>
    <col min="4" max="4" width="4.75390625" style="1" customWidth="1"/>
    <col min="5" max="5" width="5.875" style="1" customWidth="1"/>
    <col min="6" max="6" width="11.75390625" style="1" customWidth="1"/>
    <col min="7" max="7" width="5.00390625" style="1" customWidth="1"/>
    <col min="8" max="8" width="5.875" style="1" customWidth="1"/>
    <col min="9" max="9" width="5.125" style="1" customWidth="1"/>
    <col min="10" max="10" width="5.25390625" style="1" customWidth="1"/>
    <col min="11" max="11" width="6.00390625" style="1" customWidth="1"/>
    <col min="12" max="12" width="6.875" style="1" customWidth="1"/>
    <col min="13" max="13" width="11.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1" spans="1:18" ht="27" customHeight="1">
      <c r="A1" s="6" t="s">
        <v>131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7" t="s">
        <v>132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4" spans="1:18" ht="13.5">
      <c r="A4" s="8"/>
      <c r="B4" s="8"/>
      <c r="C4" s="9" t="s">
        <v>6</v>
      </c>
      <c r="D4" s="8" t="s">
        <v>6</v>
      </c>
      <c r="E4" s="8" t="s">
        <v>7</v>
      </c>
      <c r="F4" s="10" t="s">
        <v>8</v>
      </c>
      <c r="G4" s="11"/>
      <c r="H4" s="11"/>
      <c r="I4" s="11"/>
      <c r="J4" s="11"/>
      <c r="K4" s="12"/>
      <c r="L4" s="13" t="s">
        <v>9</v>
      </c>
      <c r="M4" s="13" t="s">
        <v>10</v>
      </c>
      <c r="N4" s="14" t="s">
        <v>11</v>
      </c>
      <c r="O4" s="9"/>
      <c r="P4" s="15" t="s">
        <v>12</v>
      </c>
      <c r="Q4" s="16"/>
      <c r="R4" s="14" t="s">
        <v>13</v>
      </c>
    </row>
    <row r="5" spans="1:18" ht="14.25">
      <c r="A5" s="17" t="s">
        <v>14</v>
      </c>
      <c r="B5" s="17" t="s">
        <v>15</v>
      </c>
      <c r="C5" s="18" t="s">
        <v>16</v>
      </c>
      <c r="D5" s="17" t="s">
        <v>17</v>
      </c>
      <c r="E5" s="17" t="s">
        <v>18</v>
      </c>
      <c r="F5" s="19" t="s">
        <v>19</v>
      </c>
      <c r="G5" s="20"/>
      <c r="H5" s="20"/>
      <c r="I5" s="20"/>
      <c r="J5" s="20"/>
      <c r="K5" s="21"/>
      <c r="L5" s="22" t="s">
        <v>20</v>
      </c>
      <c r="M5" s="22" t="s">
        <v>21</v>
      </c>
      <c r="N5" s="23" t="s">
        <v>22</v>
      </c>
      <c r="O5" s="24"/>
      <c r="P5" s="25" t="s">
        <v>23</v>
      </c>
      <c r="Q5" s="26"/>
      <c r="R5" s="23" t="s">
        <v>24</v>
      </c>
    </row>
    <row r="6" spans="1:18" ht="13.5">
      <c r="A6" s="17" t="s">
        <v>25</v>
      </c>
      <c r="B6" s="17"/>
      <c r="C6" s="18"/>
      <c r="D6" s="17"/>
      <c r="E6" s="17"/>
      <c r="F6" s="17" t="s">
        <v>26</v>
      </c>
      <c r="G6" s="27" t="s">
        <v>27</v>
      </c>
      <c r="H6" s="17" t="s">
        <v>28</v>
      </c>
      <c r="I6" s="27" t="s">
        <v>29</v>
      </c>
      <c r="J6" s="17" t="s">
        <v>30</v>
      </c>
      <c r="K6" s="8" t="s">
        <v>31</v>
      </c>
      <c r="L6" s="22" t="s">
        <v>32</v>
      </c>
      <c r="M6" s="22" t="s">
        <v>33</v>
      </c>
      <c r="N6" s="17" t="s">
        <v>34</v>
      </c>
      <c r="O6" s="16" t="s">
        <v>35</v>
      </c>
      <c r="P6" s="14" t="s">
        <v>36</v>
      </c>
      <c r="Q6" s="14" t="s">
        <v>37</v>
      </c>
      <c r="R6" s="23" t="s">
        <v>38</v>
      </c>
    </row>
    <row r="7" spans="1:18" ht="14.25">
      <c r="A7" s="28"/>
      <c r="B7" s="28"/>
      <c r="C7" s="24"/>
      <c r="D7" s="28"/>
      <c r="E7" s="28"/>
      <c r="F7" s="28"/>
      <c r="G7" s="29"/>
      <c r="H7" s="28" t="s">
        <v>39</v>
      </c>
      <c r="I7" s="29" t="s">
        <v>40</v>
      </c>
      <c r="J7" s="28" t="s">
        <v>41</v>
      </c>
      <c r="K7" s="28" t="s">
        <v>41</v>
      </c>
      <c r="L7" s="30" t="s">
        <v>42</v>
      </c>
      <c r="M7" s="30" t="s">
        <v>43</v>
      </c>
      <c r="N7" s="28"/>
      <c r="O7" s="26" t="s">
        <v>44</v>
      </c>
      <c r="P7" s="31" t="s">
        <v>45</v>
      </c>
      <c r="Q7" s="31" t="s">
        <v>46</v>
      </c>
      <c r="R7" s="31" t="s">
        <v>47</v>
      </c>
    </row>
    <row r="8" spans="1:18" ht="12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3">
        <v>15</v>
      </c>
      <c r="P8" s="33">
        <v>16</v>
      </c>
      <c r="Q8" s="33">
        <v>17</v>
      </c>
      <c r="R8" s="33">
        <v>18</v>
      </c>
    </row>
    <row r="9" spans="1:18" ht="11.25" customHeight="1">
      <c r="A9" s="43">
        <v>1</v>
      </c>
      <c r="B9" s="43" t="s">
        <v>54</v>
      </c>
      <c r="C9" s="51">
        <v>1</v>
      </c>
      <c r="D9" s="51">
        <v>3.3</v>
      </c>
      <c r="E9" s="51">
        <v>2</v>
      </c>
      <c r="F9" s="51" t="s">
        <v>49</v>
      </c>
      <c r="G9" s="51">
        <v>92</v>
      </c>
      <c r="H9" s="51">
        <v>0.6000000000000001</v>
      </c>
      <c r="I9" s="51" t="s">
        <v>56</v>
      </c>
      <c r="J9" s="51">
        <v>29</v>
      </c>
      <c r="K9" s="51">
        <v>36</v>
      </c>
      <c r="L9" s="51"/>
      <c r="M9" s="41" t="s">
        <v>61</v>
      </c>
      <c r="N9" s="41" t="s">
        <v>62</v>
      </c>
      <c r="O9" s="53">
        <f>P9/E9</f>
        <v>457.5</v>
      </c>
      <c r="P9" s="51">
        <v>915</v>
      </c>
      <c r="Q9" s="51">
        <v>681</v>
      </c>
      <c r="R9" s="43"/>
    </row>
    <row r="10" spans="1:18" ht="11.25" customHeight="1">
      <c r="A10" s="43"/>
      <c r="B10" s="43"/>
      <c r="C10" s="51">
        <v>1</v>
      </c>
      <c r="D10" s="51">
        <v>8.2</v>
      </c>
      <c r="E10" s="51">
        <v>2.2</v>
      </c>
      <c r="F10" s="38" t="s">
        <v>133</v>
      </c>
      <c r="G10" s="51">
        <v>94</v>
      </c>
      <c r="H10" s="51">
        <v>0.45</v>
      </c>
      <c r="I10" s="51" t="s">
        <v>56</v>
      </c>
      <c r="J10" s="51">
        <v>30</v>
      </c>
      <c r="K10" s="51">
        <v>32</v>
      </c>
      <c r="L10" s="51"/>
      <c r="M10" s="41" t="s">
        <v>61</v>
      </c>
      <c r="N10" s="41" t="s">
        <v>62</v>
      </c>
      <c r="O10" s="53">
        <f>P10/E10</f>
        <v>211.8181818181818</v>
      </c>
      <c r="P10" s="51">
        <v>466</v>
      </c>
      <c r="Q10" s="51">
        <v>282</v>
      </c>
      <c r="R10" s="43"/>
    </row>
    <row r="11" spans="1:18" ht="11.25" customHeight="1">
      <c r="A11" s="43"/>
      <c r="B11" s="43"/>
      <c r="C11" s="51">
        <v>1</v>
      </c>
      <c r="D11" s="51">
        <v>8.3</v>
      </c>
      <c r="E11" s="51">
        <v>2.5</v>
      </c>
      <c r="F11" s="38" t="s">
        <v>133</v>
      </c>
      <c r="G11" s="51">
        <v>94</v>
      </c>
      <c r="H11" s="51">
        <v>0.45</v>
      </c>
      <c r="I11" s="51" t="s">
        <v>56</v>
      </c>
      <c r="J11" s="51">
        <v>30</v>
      </c>
      <c r="K11" s="51">
        <v>32</v>
      </c>
      <c r="L11" s="51"/>
      <c r="M11" s="41" t="s">
        <v>61</v>
      </c>
      <c r="N11" s="41" t="s">
        <v>62</v>
      </c>
      <c r="O11" s="53">
        <f>P11/E11</f>
        <v>330.4</v>
      </c>
      <c r="P11" s="51">
        <v>826</v>
      </c>
      <c r="Q11" s="51">
        <v>485</v>
      </c>
      <c r="R11" s="43"/>
    </row>
    <row r="12" spans="1:18" ht="11.25" customHeight="1">
      <c r="A12" s="43"/>
      <c r="B12" s="43"/>
      <c r="C12" s="51">
        <v>15</v>
      </c>
      <c r="D12" s="51">
        <v>8.2</v>
      </c>
      <c r="E12" s="51">
        <v>3.8</v>
      </c>
      <c r="F12" s="51" t="s">
        <v>59</v>
      </c>
      <c r="G12" s="51">
        <v>92</v>
      </c>
      <c r="H12" s="51">
        <v>0.6000000000000001</v>
      </c>
      <c r="I12" s="51" t="s">
        <v>56</v>
      </c>
      <c r="J12" s="51">
        <v>29</v>
      </c>
      <c r="K12" s="51">
        <v>36</v>
      </c>
      <c r="L12" s="51"/>
      <c r="M12" s="36" t="s">
        <v>61</v>
      </c>
      <c r="N12" s="41" t="s">
        <v>62</v>
      </c>
      <c r="O12" s="53">
        <f>P12/E12</f>
        <v>350.5263157894737</v>
      </c>
      <c r="P12" s="51">
        <v>1332</v>
      </c>
      <c r="Q12" s="51">
        <v>891</v>
      </c>
      <c r="R12" s="43">
        <v>0</v>
      </c>
    </row>
    <row r="13" spans="1:18" ht="11.25" customHeight="1">
      <c r="A13" s="43"/>
      <c r="B13" s="43"/>
      <c r="C13" s="51">
        <v>15</v>
      </c>
      <c r="D13" s="51">
        <v>8.3</v>
      </c>
      <c r="E13" s="51">
        <v>1.2</v>
      </c>
      <c r="F13" s="51" t="s">
        <v>59</v>
      </c>
      <c r="G13" s="51">
        <v>92</v>
      </c>
      <c r="H13" s="51">
        <v>0.6000000000000001</v>
      </c>
      <c r="I13" s="51" t="s">
        <v>56</v>
      </c>
      <c r="J13" s="51">
        <v>29</v>
      </c>
      <c r="K13" s="51">
        <v>36</v>
      </c>
      <c r="L13" s="51"/>
      <c r="M13" s="36" t="s">
        <v>61</v>
      </c>
      <c r="N13" s="41" t="s">
        <v>62</v>
      </c>
      <c r="O13" s="53">
        <f>P13/E13</f>
        <v>528.3333333333334</v>
      </c>
      <c r="P13" s="51">
        <v>634</v>
      </c>
      <c r="Q13" s="51">
        <v>425</v>
      </c>
      <c r="R13" s="43"/>
    </row>
    <row r="14" spans="1:18" ht="11.25" customHeight="1">
      <c r="A14" s="43"/>
      <c r="B14" s="43"/>
      <c r="C14" s="51">
        <v>3</v>
      </c>
      <c r="D14" s="51">
        <v>25.3</v>
      </c>
      <c r="E14" s="51">
        <v>2.6</v>
      </c>
      <c r="F14" s="51" t="s">
        <v>59</v>
      </c>
      <c r="G14" s="51">
        <v>82</v>
      </c>
      <c r="H14" s="51">
        <v>0.6000000000000001</v>
      </c>
      <c r="I14" s="51" t="s">
        <v>56</v>
      </c>
      <c r="J14" s="51">
        <v>26</v>
      </c>
      <c r="K14" s="51">
        <v>30</v>
      </c>
      <c r="L14" s="51"/>
      <c r="M14" s="36" t="s">
        <v>61</v>
      </c>
      <c r="N14" s="41" t="s">
        <v>62</v>
      </c>
      <c r="O14" s="53">
        <f>P14/E14</f>
        <v>340</v>
      </c>
      <c r="P14" s="51">
        <v>884</v>
      </c>
      <c r="Q14" s="51">
        <v>564</v>
      </c>
      <c r="R14" s="43"/>
    </row>
    <row r="15" spans="1:18" ht="11.25" customHeight="1">
      <c r="A15" s="43"/>
      <c r="B15" s="43"/>
      <c r="C15" s="51">
        <v>3</v>
      </c>
      <c r="D15" s="51">
        <v>25.4</v>
      </c>
      <c r="E15" s="51">
        <v>1.1</v>
      </c>
      <c r="F15" s="51" t="s">
        <v>59</v>
      </c>
      <c r="G15" s="51">
        <v>82</v>
      </c>
      <c r="H15" s="51">
        <v>0.6000000000000001</v>
      </c>
      <c r="I15" s="51" t="s">
        <v>56</v>
      </c>
      <c r="J15" s="51">
        <v>26</v>
      </c>
      <c r="K15" s="51">
        <v>30</v>
      </c>
      <c r="L15" s="51"/>
      <c r="M15" s="36" t="s">
        <v>61</v>
      </c>
      <c r="N15" s="41" t="s">
        <v>62</v>
      </c>
      <c r="O15" s="53">
        <f>P15/E15</f>
        <v>389.09090909090907</v>
      </c>
      <c r="P15" s="51">
        <v>428</v>
      </c>
      <c r="Q15" s="51">
        <v>289</v>
      </c>
      <c r="R15" s="43"/>
    </row>
    <row r="16" spans="1:18" ht="12.75" customHeight="1">
      <c r="A16" s="43"/>
      <c r="B16" s="43"/>
      <c r="C16" s="51">
        <v>15</v>
      </c>
      <c r="D16" s="51">
        <v>10.1</v>
      </c>
      <c r="E16" s="51">
        <v>2.1</v>
      </c>
      <c r="F16" s="51" t="s">
        <v>84</v>
      </c>
      <c r="G16" s="51">
        <v>60</v>
      </c>
      <c r="H16" s="51">
        <v>0.7</v>
      </c>
      <c r="I16" s="51" t="s">
        <v>56</v>
      </c>
      <c r="J16" s="51">
        <v>21</v>
      </c>
      <c r="K16" s="51">
        <v>22</v>
      </c>
      <c r="L16" s="51"/>
      <c r="M16" s="36" t="s">
        <v>61</v>
      </c>
      <c r="N16" s="41" t="s">
        <v>62</v>
      </c>
      <c r="O16" s="53">
        <f>P16/E16</f>
        <v>299.5238095238095</v>
      </c>
      <c r="P16" s="51">
        <v>629</v>
      </c>
      <c r="Q16" s="51">
        <v>395</v>
      </c>
      <c r="R16" s="43"/>
    </row>
    <row r="17" spans="1:18" ht="12" customHeight="1">
      <c r="A17" s="43"/>
      <c r="B17" s="43"/>
      <c r="C17" s="51">
        <v>15</v>
      </c>
      <c r="D17" s="51">
        <v>28.2</v>
      </c>
      <c r="E17" s="51">
        <v>1.4</v>
      </c>
      <c r="F17" s="51" t="s">
        <v>59</v>
      </c>
      <c r="G17" s="51">
        <v>92</v>
      </c>
      <c r="H17" s="51">
        <v>0.5</v>
      </c>
      <c r="I17" s="51" t="s">
        <v>56</v>
      </c>
      <c r="J17" s="51">
        <v>28</v>
      </c>
      <c r="K17" s="51">
        <v>32</v>
      </c>
      <c r="L17" s="51"/>
      <c r="M17" s="36" t="s">
        <v>61</v>
      </c>
      <c r="N17" s="41" t="s">
        <v>62</v>
      </c>
      <c r="O17" s="53">
        <f>P17/E17</f>
        <v>187.85714285714286</v>
      </c>
      <c r="P17" s="51">
        <v>263</v>
      </c>
      <c r="Q17" s="51">
        <v>205</v>
      </c>
      <c r="R17" s="43"/>
    </row>
    <row r="18" spans="1:18" ht="13.5">
      <c r="A18" s="43"/>
      <c r="B18" s="43"/>
      <c r="C18" s="51">
        <v>15</v>
      </c>
      <c r="D18" s="51">
        <v>29.1</v>
      </c>
      <c r="E18" s="51">
        <v>2.2</v>
      </c>
      <c r="F18" s="51" t="s">
        <v>134</v>
      </c>
      <c r="G18" s="51">
        <v>112</v>
      </c>
      <c r="H18" s="51">
        <v>0.30000000000000004</v>
      </c>
      <c r="I18" s="51" t="s">
        <v>56</v>
      </c>
      <c r="J18" s="51">
        <v>31</v>
      </c>
      <c r="K18" s="51">
        <v>40</v>
      </c>
      <c r="L18" s="51"/>
      <c r="M18" s="36" t="s">
        <v>61</v>
      </c>
      <c r="N18" s="41" t="s">
        <v>62</v>
      </c>
      <c r="O18" s="53">
        <f>P18/E18</f>
        <v>256.3636363636363</v>
      </c>
      <c r="P18" s="51">
        <v>564</v>
      </c>
      <c r="Q18" s="51">
        <v>446</v>
      </c>
      <c r="R18" s="43"/>
    </row>
    <row r="19" spans="1:18" ht="12" customHeight="1">
      <c r="A19" s="43"/>
      <c r="B19" s="43"/>
      <c r="C19" s="51">
        <v>15</v>
      </c>
      <c r="D19" s="51">
        <v>30.2</v>
      </c>
      <c r="E19" s="51">
        <v>3.3</v>
      </c>
      <c r="F19" s="51" t="s">
        <v>59</v>
      </c>
      <c r="G19" s="51">
        <v>82</v>
      </c>
      <c r="H19" s="51">
        <v>0.6000000000000001</v>
      </c>
      <c r="I19" s="51" t="s">
        <v>56</v>
      </c>
      <c r="J19" s="51">
        <v>28</v>
      </c>
      <c r="K19" s="51">
        <v>32</v>
      </c>
      <c r="L19" s="51"/>
      <c r="M19" s="36" t="s">
        <v>61</v>
      </c>
      <c r="N19" s="41" t="s">
        <v>62</v>
      </c>
      <c r="O19" s="53">
        <f>P19/E19</f>
        <v>346.969696969697</v>
      </c>
      <c r="P19" s="51">
        <v>1145</v>
      </c>
      <c r="Q19" s="51">
        <v>783</v>
      </c>
      <c r="R19" s="43"/>
    </row>
    <row r="20" spans="1:18" ht="12" customHeight="1">
      <c r="A20" s="43"/>
      <c r="B20" s="43"/>
      <c r="C20" s="51">
        <v>15</v>
      </c>
      <c r="D20" s="51">
        <v>26.4</v>
      </c>
      <c r="E20" s="51">
        <v>0.5</v>
      </c>
      <c r="F20" s="51" t="s">
        <v>59</v>
      </c>
      <c r="G20" s="51">
        <v>81</v>
      </c>
      <c r="H20" s="51">
        <v>0.6000000000000001</v>
      </c>
      <c r="I20" s="51" t="s">
        <v>56</v>
      </c>
      <c r="J20" s="51">
        <v>28</v>
      </c>
      <c r="K20" s="51">
        <v>32</v>
      </c>
      <c r="L20" s="51"/>
      <c r="M20" s="36" t="s">
        <v>61</v>
      </c>
      <c r="N20" s="41" t="s">
        <v>62</v>
      </c>
      <c r="O20" s="53">
        <f>P20/E20</f>
        <v>346</v>
      </c>
      <c r="P20" s="51">
        <v>173</v>
      </c>
      <c r="Q20" s="51">
        <v>137</v>
      </c>
      <c r="R20" s="43"/>
    </row>
    <row r="21" spans="1:18" ht="10.5" customHeight="1">
      <c r="A21" s="43"/>
      <c r="B21" s="43"/>
      <c r="C21" s="51">
        <v>15</v>
      </c>
      <c r="D21" s="51">
        <v>18.4</v>
      </c>
      <c r="E21" s="51">
        <v>1.3</v>
      </c>
      <c r="F21" s="51" t="s">
        <v>59</v>
      </c>
      <c r="G21" s="51">
        <v>72</v>
      </c>
      <c r="H21" s="51">
        <v>0.7</v>
      </c>
      <c r="I21" s="51" t="s">
        <v>56</v>
      </c>
      <c r="J21" s="51">
        <v>26</v>
      </c>
      <c r="K21" s="51">
        <v>28</v>
      </c>
      <c r="L21" s="51"/>
      <c r="M21" s="36" t="s">
        <v>61</v>
      </c>
      <c r="N21" s="41" t="s">
        <v>62</v>
      </c>
      <c r="O21" s="53">
        <f>P21/E21</f>
        <v>327.6923076923077</v>
      </c>
      <c r="P21" s="51">
        <v>426</v>
      </c>
      <c r="Q21" s="51">
        <v>323</v>
      </c>
      <c r="R21" s="43"/>
    </row>
    <row r="22" spans="1:18" ht="11.25" customHeight="1">
      <c r="A22" s="43"/>
      <c r="B22" s="39" t="s">
        <v>53</v>
      </c>
      <c r="C22" s="51"/>
      <c r="D22" s="51"/>
      <c r="E22" s="43">
        <f>SUM(E9:E21)</f>
        <v>26.2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83">
        <f>SUM(P9:P21)</f>
        <v>8685</v>
      </c>
      <c r="Q22" s="43">
        <f>SUM(Q9:Q21)</f>
        <v>5906</v>
      </c>
      <c r="R22" s="43"/>
    </row>
    <row r="23" spans="1:18" ht="13.5">
      <c r="A23" s="43">
        <v>2</v>
      </c>
      <c r="B23" s="43" t="s">
        <v>63</v>
      </c>
      <c r="C23" s="51">
        <v>8</v>
      </c>
      <c r="D23" s="51">
        <v>2.3</v>
      </c>
      <c r="E23" s="51">
        <v>2.8</v>
      </c>
      <c r="F23" s="51" t="s">
        <v>59</v>
      </c>
      <c r="G23" s="51">
        <v>96</v>
      </c>
      <c r="H23" s="51">
        <v>0.75</v>
      </c>
      <c r="I23" s="51">
        <v>1</v>
      </c>
      <c r="J23" s="51">
        <v>27</v>
      </c>
      <c r="K23" s="51">
        <v>36</v>
      </c>
      <c r="L23" s="51"/>
      <c r="M23" s="36" t="s">
        <v>61</v>
      </c>
      <c r="N23" s="41" t="s">
        <v>62</v>
      </c>
      <c r="O23" s="53">
        <f>P23/E23</f>
        <v>592.1428571428572</v>
      </c>
      <c r="P23" s="51">
        <v>1658</v>
      </c>
      <c r="Q23" s="51">
        <v>1446</v>
      </c>
      <c r="R23" s="43"/>
    </row>
    <row r="24" spans="1:18" ht="13.5">
      <c r="A24" s="43"/>
      <c r="B24" s="43"/>
      <c r="C24" s="51">
        <v>8</v>
      </c>
      <c r="D24" s="51">
        <v>8.3</v>
      </c>
      <c r="E24" s="51">
        <v>0.6000000000000001</v>
      </c>
      <c r="F24" s="51" t="s">
        <v>55</v>
      </c>
      <c r="G24" s="51">
        <v>87</v>
      </c>
      <c r="H24" s="51">
        <v>0.75</v>
      </c>
      <c r="I24" s="51" t="s">
        <v>56</v>
      </c>
      <c r="J24" s="51">
        <v>28</v>
      </c>
      <c r="K24" s="51">
        <v>36</v>
      </c>
      <c r="L24" s="51"/>
      <c r="M24" s="36" t="s">
        <v>61</v>
      </c>
      <c r="N24" s="41" t="s">
        <v>62</v>
      </c>
      <c r="O24" s="53">
        <f>P24/E24</f>
        <v>638.3333333333333</v>
      </c>
      <c r="P24" s="51">
        <v>383</v>
      </c>
      <c r="Q24" s="51">
        <v>334</v>
      </c>
      <c r="R24" s="43"/>
    </row>
    <row r="25" spans="1:18" ht="13.5">
      <c r="A25" s="43"/>
      <c r="B25" s="43"/>
      <c r="C25" s="51">
        <v>8</v>
      </c>
      <c r="D25" s="51">
        <v>8.4</v>
      </c>
      <c r="E25" s="51">
        <v>1</v>
      </c>
      <c r="F25" s="51" t="s">
        <v>55</v>
      </c>
      <c r="G25" s="51">
        <v>87</v>
      </c>
      <c r="H25" s="51">
        <v>0.75</v>
      </c>
      <c r="I25" s="51" t="s">
        <v>56</v>
      </c>
      <c r="J25" s="51">
        <v>28</v>
      </c>
      <c r="K25" s="51">
        <v>36</v>
      </c>
      <c r="L25" s="51"/>
      <c r="M25" s="36" t="s">
        <v>61</v>
      </c>
      <c r="N25" s="41" t="s">
        <v>62</v>
      </c>
      <c r="O25" s="53">
        <f>P25/E25</f>
        <v>725</v>
      </c>
      <c r="P25" s="51">
        <v>725</v>
      </c>
      <c r="Q25" s="51">
        <v>604</v>
      </c>
      <c r="R25" s="43"/>
    </row>
    <row r="26" spans="1:18" ht="13.5">
      <c r="A26" s="43"/>
      <c r="B26" s="43"/>
      <c r="C26" s="51">
        <v>22</v>
      </c>
      <c r="D26" s="51">
        <v>20</v>
      </c>
      <c r="E26" s="51">
        <v>0.4</v>
      </c>
      <c r="F26" s="51" t="s">
        <v>59</v>
      </c>
      <c r="G26" s="51">
        <v>82</v>
      </c>
      <c r="H26" s="51">
        <v>0.7</v>
      </c>
      <c r="I26" s="51" t="s">
        <v>56</v>
      </c>
      <c r="J26" s="51">
        <v>28</v>
      </c>
      <c r="K26" s="51">
        <v>32</v>
      </c>
      <c r="L26" s="51"/>
      <c r="M26" s="36" t="s">
        <v>61</v>
      </c>
      <c r="N26" s="41" t="s">
        <v>62</v>
      </c>
      <c r="O26" s="53">
        <f>P26/E26</f>
        <v>430</v>
      </c>
      <c r="P26" s="51">
        <v>172</v>
      </c>
      <c r="Q26" s="51">
        <v>131</v>
      </c>
      <c r="R26" s="43"/>
    </row>
    <row r="27" spans="1:18" ht="13.5">
      <c r="A27" s="43"/>
      <c r="B27" s="43"/>
      <c r="C27" s="51">
        <v>22</v>
      </c>
      <c r="D27" s="51">
        <v>55</v>
      </c>
      <c r="E27" s="51">
        <v>2</v>
      </c>
      <c r="F27" s="51" t="s">
        <v>135</v>
      </c>
      <c r="G27" s="51">
        <v>66</v>
      </c>
      <c r="H27" s="51">
        <v>0.75</v>
      </c>
      <c r="I27" s="51" t="s">
        <v>56</v>
      </c>
      <c r="J27" s="51">
        <v>25</v>
      </c>
      <c r="K27" s="51">
        <v>28</v>
      </c>
      <c r="L27" s="51"/>
      <c r="M27" s="36" t="s">
        <v>61</v>
      </c>
      <c r="N27" s="41" t="s">
        <v>62</v>
      </c>
      <c r="O27" s="53">
        <f>P27/E27</f>
        <v>420</v>
      </c>
      <c r="P27" s="51">
        <v>840</v>
      </c>
      <c r="Q27" s="51">
        <v>701</v>
      </c>
      <c r="R27" s="43"/>
    </row>
    <row r="28" spans="1:18" ht="13.5">
      <c r="A28" s="43"/>
      <c r="B28" s="43"/>
      <c r="C28" s="51">
        <v>22</v>
      </c>
      <c r="D28" s="51">
        <v>60.2</v>
      </c>
      <c r="E28" s="51">
        <v>0.4</v>
      </c>
      <c r="F28" s="51" t="s">
        <v>59</v>
      </c>
      <c r="G28" s="51">
        <v>60</v>
      </c>
      <c r="H28" s="51">
        <v>0.6000000000000001</v>
      </c>
      <c r="I28" s="51">
        <v>1</v>
      </c>
      <c r="J28" s="51">
        <v>21</v>
      </c>
      <c r="K28" s="51">
        <v>24</v>
      </c>
      <c r="L28" s="51"/>
      <c r="M28" s="36" t="s">
        <v>61</v>
      </c>
      <c r="N28" s="41" t="s">
        <v>62</v>
      </c>
      <c r="O28" s="53">
        <f>P28/E28</f>
        <v>417.5</v>
      </c>
      <c r="P28" s="51">
        <v>167</v>
      </c>
      <c r="Q28" s="51">
        <v>110</v>
      </c>
      <c r="R28" s="43"/>
    </row>
    <row r="29" spans="1:18" ht="13.5">
      <c r="A29" s="43"/>
      <c r="B29" s="43"/>
      <c r="C29" s="51">
        <v>22</v>
      </c>
      <c r="D29" s="51">
        <v>62</v>
      </c>
      <c r="E29" s="51">
        <v>1</v>
      </c>
      <c r="F29" s="51" t="s">
        <v>59</v>
      </c>
      <c r="G29" s="51">
        <v>66</v>
      </c>
      <c r="H29" s="51">
        <v>0.7</v>
      </c>
      <c r="I29" s="51" t="s">
        <v>56</v>
      </c>
      <c r="J29" s="51">
        <v>25</v>
      </c>
      <c r="K29" s="51">
        <v>28</v>
      </c>
      <c r="L29" s="51"/>
      <c r="M29" s="36" t="s">
        <v>61</v>
      </c>
      <c r="N29" s="41" t="s">
        <v>62</v>
      </c>
      <c r="O29" s="53">
        <f>P29/E29</f>
        <v>475</v>
      </c>
      <c r="P29" s="51">
        <v>475</v>
      </c>
      <c r="Q29" s="51">
        <v>406</v>
      </c>
      <c r="R29" s="43"/>
    </row>
    <row r="30" spans="1:18" ht="13.5">
      <c r="A30" s="43"/>
      <c r="B30" s="43"/>
      <c r="C30" s="51">
        <v>26</v>
      </c>
      <c r="D30" s="51">
        <v>14.4</v>
      </c>
      <c r="E30" s="51">
        <v>0.5</v>
      </c>
      <c r="F30" s="51" t="s">
        <v>59</v>
      </c>
      <c r="G30" s="51">
        <v>77</v>
      </c>
      <c r="H30" s="51">
        <v>0.65</v>
      </c>
      <c r="I30" s="51" t="s">
        <v>56</v>
      </c>
      <c r="J30" s="51">
        <v>27</v>
      </c>
      <c r="K30" s="51">
        <v>28</v>
      </c>
      <c r="L30" s="51"/>
      <c r="M30" s="36" t="s">
        <v>61</v>
      </c>
      <c r="N30" s="41" t="s">
        <v>62</v>
      </c>
      <c r="O30" s="53">
        <f>P30/E30</f>
        <v>528</v>
      </c>
      <c r="P30" s="51">
        <v>264</v>
      </c>
      <c r="Q30" s="51">
        <v>223</v>
      </c>
      <c r="R30" s="43"/>
    </row>
    <row r="31" spans="1:18" ht="13.5">
      <c r="A31" s="43"/>
      <c r="B31" s="43"/>
      <c r="C31" s="51">
        <v>26</v>
      </c>
      <c r="D31" s="51">
        <v>14.5</v>
      </c>
      <c r="E31" s="51">
        <v>1.3</v>
      </c>
      <c r="F31" s="51" t="s">
        <v>59</v>
      </c>
      <c r="G31" s="51">
        <v>77</v>
      </c>
      <c r="H31" s="51">
        <v>0.65</v>
      </c>
      <c r="I31" s="51" t="s">
        <v>56</v>
      </c>
      <c r="J31" s="51">
        <v>27</v>
      </c>
      <c r="K31" s="51">
        <v>28</v>
      </c>
      <c r="L31" s="51"/>
      <c r="M31" s="36" t="s">
        <v>61</v>
      </c>
      <c r="N31" s="41" t="s">
        <v>62</v>
      </c>
      <c r="O31" s="53">
        <f>P31/E31</f>
        <v>401.53846153846155</v>
      </c>
      <c r="P31" s="51">
        <v>522</v>
      </c>
      <c r="Q31" s="51">
        <v>457</v>
      </c>
      <c r="R31" s="43"/>
    </row>
    <row r="32" spans="1:18" ht="13.5">
      <c r="A32" s="43"/>
      <c r="B32" s="43"/>
      <c r="C32" s="51">
        <v>26</v>
      </c>
      <c r="D32" s="51">
        <v>2.3</v>
      </c>
      <c r="E32" s="51">
        <v>3.9</v>
      </c>
      <c r="F32" s="51" t="s">
        <v>59</v>
      </c>
      <c r="G32" s="51">
        <v>83</v>
      </c>
      <c r="H32" s="51">
        <v>0.6000000000000001</v>
      </c>
      <c r="I32" s="51">
        <v>1</v>
      </c>
      <c r="J32" s="51">
        <v>26</v>
      </c>
      <c r="K32" s="51">
        <v>36</v>
      </c>
      <c r="L32" s="51"/>
      <c r="M32" s="36" t="s">
        <v>61</v>
      </c>
      <c r="N32" s="41" t="s">
        <v>62</v>
      </c>
      <c r="O32" s="53">
        <f>P32/E32</f>
        <v>377.94871794871796</v>
      </c>
      <c r="P32" s="51">
        <v>1474</v>
      </c>
      <c r="Q32" s="51">
        <v>1264</v>
      </c>
      <c r="R32" s="43"/>
    </row>
    <row r="33" spans="1:18" ht="13.5">
      <c r="A33" s="43"/>
      <c r="B33" s="43"/>
      <c r="C33" s="51">
        <v>26</v>
      </c>
      <c r="D33" s="51">
        <v>2.4</v>
      </c>
      <c r="E33" s="51">
        <v>3.2</v>
      </c>
      <c r="F33" s="51" t="s">
        <v>59</v>
      </c>
      <c r="G33" s="51">
        <v>83</v>
      </c>
      <c r="H33" s="51">
        <v>0.6000000000000001</v>
      </c>
      <c r="I33" s="51">
        <v>1</v>
      </c>
      <c r="J33" s="51">
        <v>26</v>
      </c>
      <c r="K33" s="51">
        <v>36</v>
      </c>
      <c r="L33" s="51"/>
      <c r="M33" s="36" t="s">
        <v>61</v>
      </c>
      <c r="N33" s="41" t="s">
        <v>62</v>
      </c>
      <c r="O33" s="53">
        <f>P33/E33</f>
        <v>292.8125</v>
      </c>
      <c r="P33" s="51">
        <v>937</v>
      </c>
      <c r="Q33" s="51">
        <v>793</v>
      </c>
      <c r="R33" s="43"/>
    </row>
    <row r="34" spans="1:18" ht="13.5">
      <c r="A34" s="43"/>
      <c r="B34" s="43"/>
      <c r="C34" s="51">
        <v>31</v>
      </c>
      <c r="D34" s="51">
        <v>29.1</v>
      </c>
      <c r="E34" s="51">
        <v>1</v>
      </c>
      <c r="F34" s="51" t="s">
        <v>59</v>
      </c>
      <c r="G34" s="51">
        <v>60</v>
      </c>
      <c r="H34" s="51">
        <v>0.8</v>
      </c>
      <c r="I34" s="51">
        <v>1</v>
      </c>
      <c r="J34" s="51">
        <v>21</v>
      </c>
      <c r="K34" s="51">
        <v>24</v>
      </c>
      <c r="L34" s="51"/>
      <c r="M34" s="36" t="s">
        <v>136</v>
      </c>
      <c r="N34" s="41" t="s">
        <v>62</v>
      </c>
      <c r="O34" s="53">
        <f>P34/E34</f>
        <v>526</v>
      </c>
      <c r="P34" s="51">
        <v>526</v>
      </c>
      <c r="Q34" s="51">
        <v>437</v>
      </c>
      <c r="R34" s="43"/>
    </row>
    <row r="35" spans="1:18" ht="13.5">
      <c r="A35" s="43"/>
      <c r="B35" s="43"/>
      <c r="C35" s="51">
        <v>32</v>
      </c>
      <c r="D35" s="51">
        <v>41</v>
      </c>
      <c r="E35" s="51">
        <v>1.3</v>
      </c>
      <c r="F35" s="51" t="s">
        <v>59</v>
      </c>
      <c r="G35" s="51">
        <v>61</v>
      </c>
      <c r="H35" s="51">
        <v>0.75</v>
      </c>
      <c r="I35" s="51" t="s">
        <v>56</v>
      </c>
      <c r="J35" s="51">
        <v>24</v>
      </c>
      <c r="K35" s="51">
        <v>28</v>
      </c>
      <c r="L35" s="51"/>
      <c r="M35" s="36" t="s">
        <v>136</v>
      </c>
      <c r="N35" s="41" t="s">
        <v>62</v>
      </c>
      <c r="O35" s="53">
        <f>P35/E35</f>
        <v>393.8461538461538</v>
      </c>
      <c r="P35" s="51">
        <v>512</v>
      </c>
      <c r="Q35" s="51">
        <v>433</v>
      </c>
      <c r="R35" s="43"/>
    </row>
    <row r="36" spans="1:18" ht="13.5">
      <c r="A36" s="43"/>
      <c r="B36" s="43"/>
      <c r="C36" s="51">
        <v>33</v>
      </c>
      <c r="D36" s="51">
        <v>22.2</v>
      </c>
      <c r="E36" s="51">
        <v>1.8</v>
      </c>
      <c r="F36" s="51" t="s">
        <v>137</v>
      </c>
      <c r="G36" s="51">
        <v>87</v>
      </c>
      <c r="H36" s="51">
        <v>0.75</v>
      </c>
      <c r="I36" s="51" t="s">
        <v>56</v>
      </c>
      <c r="J36" s="51">
        <v>30</v>
      </c>
      <c r="K36" s="51">
        <v>40</v>
      </c>
      <c r="L36" s="51"/>
      <c r="M36" s="36" t="s">
        <v>136</v>
      </c>
      <c r="N36" s="41" t="s">
        <v>62</v>
      </c>
      <c r="O36" s="53">
        <f>P36/E36</f>
        <v>359.44444444444446</v>
      </c>
      <c r="P36" s="51">
        <v>647</v>
      </c>
      <c r="Q36" s="51">
        <v>546</v>
      </c>
      <c r="R36" s="43"/>
    </row>
    <row r="37" spans="1:18" ht="13.5">
      <c r="A37" s="43"/>
      <c r="B37" s="39" t="s">
        <v>53</v>
      </c>
      <c r="C37" s="43"/>
      <c r="D37" s="49"/>
      <c r="E37" s="43">
        <f>SUM(E23:E36)</f>
        <v>21.200000000000003</v>
      </c>
      <c r="F37" s="43"/>
      <c r="G37" s="43"/>
      <c r="H37" s="43"/>
      <c r="I37" s="43"/>
      <c r="J37" s="43"/>
      <c r="K37" s="43"/>
      <c r="L37" s="43"/>
      <c r="M37" s="50"/>
      <c r="N37" s="50"/>
      <c r="O37" s="43"/>
      <c r="P37" s="43">
        <f>SUM(P23:P36)</f>
        <v>9302</v>
      </c>
      <c r="Q37" s="43">
        <f>SUM(Q23:Q36)</f>
        <v>7885</v>
      </c>
      <c r="R37" s="43"/>
    </row>
    <row r="38" spans="1:18" ht="13.5">
      <c r="A38" s="43">
        <v>3</v>
      </c>
      <c r="B38" s="43" t="s">
        <v>48</v>
      </c>
      <c r="C38" s="51">
        <v>37</v>
      </c>
      <c r="D38" s="51">
        <v>10.5</v>
      </c>
      <c r="E38" s="51">
        <v>2.8</v>
      </c>
      <c r="F38" s="51" t="s">
        <v>85</v>
      </c>
      <c r="G38" s="51">
        <v>88</v>
      </c>
      <c r="H38" s="51">
        <v>0.5</v>
      </c>
      <c r="I38" s="51" t="s">
        <v>56</v>
      </c>
      <c r="J38" s="51">
        <v>28</v>
      </c>
      <c r="K38" s="51">
        <v>32</v>
      </c>
      <c r="L38" s="51"/>
      <c r="M38" s="36" t="s">
        <v>61</v>
      </c>
      <c r="N38" s="41" t="s">
        <v>62</v>
      </c>
      <c r="O38" s="53">
        <f>P38/E38</f>
        <v>548.5714285714286</v>
      </c>
      <c r="P38" s="51">
        <v>1536</v>
      </c>
      <c r="Q38" s="51">
        <v>1331</v>
      </c>
      <c r="R38" s="43"/>
    </row>
    <row r="39" spans="1:18" ht="13.5">
      <c r="A39" s="43"/>
      <c r="B39" s="43"/>
      <c r="C39" s="51">
        <v>37</v>
      </c>
      <c r="D39" s="51">
        <v>6</v>
      </c>
      <c r="E39" s="51">
        <v>0.9</v>
      </c>
      <c r="F39" s="51" t="s">
        <v>59</v>
      </c>
      <c r="G39" s="51">
        <v>82</v>
      </c>
      <c r="H39" s="51">
        <v>0.6000000000000001</v>
      </c>
      <c r="I39" s="51" t="s">
        <v>50</v>
      </c>
      <c r="J39" s="51">
        <v>30</v>
      </c>
      <c r="K39" s="51">
        <v>36</v>
      </c>
      <c r="L39" s="51"/>
      <c r="M39" s="36" t="s">
        <v>61</v>
      </c>
      <c r="N39" s="41" t="s">
        <v>62</v>
      </c>
      <c r="O39" s="53">
        <f>P39/E39</f>
        <v>681.1111111111111</v>
      </c>
      <c r="P39" s="51">
        <v>613</v>
      </c>
      <c r="Q39" s="51">
        <v>517</v>
      </c>
      <c r="R39" s="43"/>
    </row>
    <row r="40" spans="1:18" ht="13.5">
      <c r="A40" s="43"/>
      <c r="B40" s="43"/>
      <c r="C40" s="51">
        <v>39</v>
      </c>
      <c r="D40" s="51">
        <v>12</v>
      </c>
      <c r="E40" s="51">
        <v>2.6</v>
      </c>
      <c r="F40" s="51" t="s">
        <v>59</v>
      </c>
      <c r="G40" s="51">
        <v>87</v>
      </c>
      <c r="H40" s="51">
        <v>0.7</v>
      </c>
      <c r="I40" s="51" t="s">
        <v>56</v>
      </c>
      <c r="J40" s="51">
        <v>29</v>
      </c>
      <c r="K40" s="51">
        <v>30</v>
      </c>
      <c r="L40" s="51"/>
      <c r="M40" s="36" t="s">
        <v>61</v>
      </c>
      <c r="N40" s="41" t="s">
        <v>62</v>
      </c>
      <c r="O40" s="53">
        <f>P40/E40</f>
        <v>495</v>
      </c>
      <c r="P40" s="51">
        <v>1287</v>
      </c>
      <c r="Q40" s="51">
        <v>1108</v>
      </c>
      <c r="R40" s="43"/>
    </row>
    <row r="41" spans="1:18" ht="13.5">
      <c r="A41" s="43"/>
      <c r="B41" s="43"/>
      <c r="C41" s="51">
        <v>11</v>
      </c>
      <c r="D41" s="51">
        <v>10.1</v>
      </c>
      <c r="E41" s="51">
        <v>2.3</v>
      </c>
      <c r="F41" s="51" t="s">
        <v>59</v>
      </c>
      <c r="G41" s="51">
        <v>82</v>
      </c>
      <c r="H41" s="51">
        <v>0.8</v>
      </c>
      <c r="I41" s="51" t="s">
        <v>56</v>
      </c>
      <c r="J41" s="51">
        <v>28</v>
      </c>
      <c r="K41" s="51">
        <v>30</v>
      </c>
      <c r="L41" s="51"/>
      <c r="M41" s="36" t="s">
        <v>61</v>
      </c>
      <c r="N41" s="41" t="s">
        <v>62</v>
      </c>
      <c r="O41" s="53">
        <f>P41/E41</f>
        <v>519.5652173913044</v>
      </c>
      <c r="P41" s="51">
        <v>1195</v>
      </c>
      <c r="Q41" s="51">
        <v>1052</v>
      </c>
      <c r="R41" s="43"/>
    </row>
    <row r="42" spans="1:18" ht="13.5">
      <c r="A42" s="43"/>
      <c r="B42" s="43"/>
      <c r="C42" s="51">
        <v>11</v>
      </c>
      <c r="D42" s="51">
        <v>9.1</v>
      </c>
      <c r="E42" s="51">
        <v>2.9</v>
      </c>
      <c r="F42" s="51" t="s">
        <v>59</v>
      </c>
      <c r="G42" s="51">
        <v>82</v>
      </c>
      <c r="H42" s="51">
        <v>0.8</v>
      </c>
      <c r="I42" s="51" t="s">
        <v>56</v>
      </c>
      <c r="J42" s="51">
        <v>29</v>
      </c>
      <c r="K42" s="51">
        <v>30</v>
      </c>
      <c r="L42" s="51"/>
      <c r="M42" s="36" t="s">
        <v>61</v>
      </c>
      <c r="N42" s="41" t="s">
        <v>62</v>
      </c>
      <c r="O42" s="53">
        <f>P42/E42</f>
        <v>505.1724137931035</v>
      </c>
      <c r="P42" s="51">
        <v>1465</v>
      </c>
      <c r="Q42" s="51">
        <v>1256</v>
      </c>
      <c r="R42" s="43"/>
    </row>
    <row r="43" spans="1:18" ht="13.5">
      <c r="A43" s="43"/>
      <c r="B43" s="43"/>
      <c r="C43" s="51">
        <v>23</v>
      </c>
      <c r="D43" s="51">
        <v>15.1</v>
      </c>
      <c r="E43" s="51">
        <v>2.8</v>
      </c>
      <c r="F43" s="51" t="s">
        <v>101</v>
      </c>
      <c r="G43" s="51">
        <v>82</v>
      </c>
      <c r="H43" s="51">
        <v>0.5</v>
      </c>
      <c r="I43" s="51" t="s">
        <v>56</v>
      </c>
      <c r="J43" s="51">
        <v>28</v>
      </c>
      <c r="K43" s="51">
        <v>36</v>
      </c>
      <c r="L43" s="51"/>
      <c r="M43" s="36" t="s">
        <v>61</v>
      </c>
      <c r="N43" s="41" t="s">
        <v>62</v>
      </c>
      <c r="O43" s="53">
        <f>P43/E43</f>
        <v>457.14285714285717</v>
      </c>
      <c r="P43" s="51">
        <v>1280</v>
      </c>
      <c r="Q43" s="51">
        <v>1013</v>
      </c>
      <c r="R43" s="43"/>
    </row>
    <row r="44" spans="1:18" ht="13.5">
      <c r="A44" s="43"/>
      <c r="B44" s="43"/>
      <c r="C44" s="51">
        <v>23</v>
      </c>
      <c r="D44" s="51">
        <v>19.1</v>
      </c>
      <c r="E44" s="51">
        <v>1</v>
      </c>
      <c r="F44" s="51" t="s">
        <v>59</v>
      </c>
      <c r="G44" s="51">
        <v>70</v>
      </c>
      <c r="H44" s="51">
        <v>0.8</v>
      </c>
      <c r="I44" s="51">
        <v>1</v>
      </c>
      <c r="J44" s="51">
        <v>24</v>
      </c>
      <c r="K44" s="51">
        <v>28</v>
      </c>
      <c r="L44" s="51"/>
      <c r="M44" s="36" t="s">
        <v>61</v>
      </c>
      <c r="N44" s="41" t="s">
        <v>62</v>
      </c>
      <c r="O44" s="53">
        <f>P44/E44</f>
        <v>308</v>
      </c>
      <c r="P44" s="51">
        <v>308</v>
      </c>
      <c r="Q44" s="51">
        <v>255</v>
      </c>
      <c r="R44" s="43"/>
    </row>
    <row r="45" spans="1:18" ht="13.5">
      <c r="A45" s="43"/>
      <c r="B45" s="43"/>
      <c r="C45" s="51">
        <v>23</v>
      </c>
      <c r="D45" s="51">
        <v>20.1</v>
      </c>
      <c r="E45" s="51">
        <v>1</v>
      </c>
      <c r="F45" s="51" t="s">
        <v>59</v>
      </c>
      <c r="G45" s="51">
        <v>77</v>
      </c>
      <c r="H45" s="51">
        <v>0.8</v>
      </c>
      <c r="I45" s="51" t="s">
        <v>56</v>
      </c>
      <c r="J45" s="51">
        <v>27</v>
      </c>
      <c r="K45" s="51">
        <v>36</v>
      </c>
      <c r="L45" s="51"/>
      <c r="M45" s="36" t="s">
        <v>61</v>
      </c>
      <c r="N45" s="41" t="s">
        <v>62</v>
      </c>
      <c r="O45" s="53">
        <f>P45/E45</f>
        <v>549</v>
      </c>
      <c r="P45" s="51">
        <v>549</v>
      </c>
      <c r="Q45" s="51">
        <v>470</v>
      </c>
      <c r="R45" s="43"/>
    </row>
    <row r="46" spans="1:18" ht="13.5">
      <c r="A46" s="43"/>
      <c r="B46" s="43"/>
      <c r="C46" s="51">
        <v>31</v>
      </c>
      <c r="D46" s="51">
        <v>13.1</v>
      </c>
      <c r="E46" s="51">
        <v>2</v>
      </c>
      <c r="F46" s="51" t="s">
        <v>59</v>
      </c>
      <c r="G46" s="51">
        <v>59</v>
      </c>
      <c r="H46" s="51">
        <v>0.6000000000000001</v>
      </c>
      <c r="I46" s="51">
        <v>1</v>
      </c>
      <c r="J46" s="51">
        <v>20</v>
      </c>
      <c r="K46" s="51">
        <v>20</v>
      </c>
      <c r="L46" s="51"/>
      <c r="M46" s="36" t="s">
        <v>61</v>
      </c>
      <c r="N46" s="41" t="s">
        <v>62</v>
      </c>
      <c r="O46" s="53">
        <f>P46/E46</f>
        <v>345.5</v>
      </c>
      <c r="P46" s="51">
        <v>691</v>
      </c>
      <c r="Q46" s="51">
        <v>570</v>
      </c>
      <c r="R46" s="43"/>
    </row>
    <row r="47" spans="1:18" ht="13.5">
      <c r="A47" s="43"/>
      <c r="B47" s="43"/>
      <c r="C47" s="51">
        <v>32</v>
      </c>
      <c r="D47" s="51">
        <v>13.1</v>
      </c>
      <c r="E47" s="51">
        <v>2.9</v>
      </c>
      <c r="F47" s="51" t="s">
        <v>138</v>
      </c>
      <c r="G47" s="51">
        <v>71</v>
      </c>
      <c r="H47" s="51">
        <v>0.5</v>
      </c>
      <c r="I47" s="51" t="s">
        <v>56</v>
      </c>
      <c r="J47" s="51">
        <v>25</v>
      </c>
      <c r="K47" s="51">
        <v>28</v>
      </c>
      <c r="L47" s="51"/>
      <c r="M47" s="36" t="s">
        <v>61</v>
      </c>
      <c r="N47" s="41" t="s">
        <v>62</v>
      </c>
      <c r="O47" s="53">
        <f>P47/E47</f>
        <v>154.82758620689657</v>
      </c>
      <c r="P47" s="51">
        <v>449</v>
      </c>
      <c r="Q47" s="51">
        <v>288</v>
      </c>
      <c r="R47" s="43"/>
    </row>
    <row r="48" spans="1:18" ht="13.5">
      <c r="A48" s="43"/>
      <c r="B48" s="43"/>
      <c r="C48" s="51">
        <v>32</v>
      </c>
      <c r="D48" s="51">
        <v>14.2</v>
      </c>
      <c r="E48" s="51">
        <v>2.4</v>
      </c>
      <c r="F48" s="51" t="s">
        <v>59</v>
      </c>
      <c r="G48" s="51">
        <v>61</v>
      </c>
      <c r="H48" s="51">
        <v>0.6000000000000001</v>
      </c>
      <c r="I48" s="51" t="s">
        <v>56</v>
      </c>
      <c r="J48" s="51">
        <v>22</v>
      </c>
      <c r="K48" s="51">
        <v>22</v>
      </c>
      <c r="L48" s="51"/>
      <c r="M48" s="36" t="s">
        <v>61</v>
      </c>
      <c r="N48" s="41" t="s">
        <v>62</v>
      </c>
      <c r="O48" s="53">
        <f>P48/E48</f>
        <v>175</v>
      </c>
      <c r="P48" s="51">
        <v>420</v>
      </c>
      <c r="Q48" s="51">
        <v>254</v>
      </c>
      <c r="R48" s="43"/>
    </row>
    <row r="49" spans="1:18" ht="13.5">
      <c r="A49" s="43"/>
      <c r="B49" s="43"/>
      <c r="C49" s="51">
        <v>32</v>
      </c>
      <c r="D49" s="51">
        <v>15</v>
      </c>
      <c r="E49" s="51">
        <v>2.4</v>
      </c>
      <c r="F49" s="51" t="s">
        <v>59</v>
      </c>
      <c r="G49" s="51">
        <v>66</v>
      </c>
      <c r="H49" s="51">
        <v>0.85</v>
      </c>
      <c r="I49" s="51" t="s">
        <v>56</v>
      </c>
      <c r="J49" s="51">
        <v>24</v>
      </c>
      <c r="K49" s="51">
        <v>26</v>
      </c>
      <c r="L49" s="51"/>
      <c r="M49" s="36" t="s">
        <v>61</v>
      </c>
      <c r="N49" s="41" t="s">
        <v>62</v>
      </c>
      <c r="O49" s="53">
        <f>P49/E49</f>
        <v>424.58333333333337</v>
      </c>
      <c r="P49" s="51">
        <v>1019</v>
      </c>
      <c r="Q49" s="51">
        <v>786</v>
      </c>
      <c r="R49" s="43"/>
    </row>
    <row r="50" spans="1:18" ht="13.5">
      <c r="A50" s="43"/>
      <c r="B50" s="43"/>
      <c r="C50" s="88">
        <v>44</v>
      </c>
      <c r="D50" s="51">
        <v>22.1</v>
      </c>
      <c r="E50" s="51">
        <v>1.6</v>
      </c>
      <c r="F50" s="51" t="s">
        <v>59</v>
      </c>
      <c r="G50" s="51">
        <v>63</v>
      </c>
      <c r="H50" s="51">
        <v>0.65</v>
      </c>
      <c r="I50" s="51">
        <v>1</v>
      </c>
      <c r="J50" s="51">
        <v>20</v>
      </c>
      <c r="K50" s="51">
        <v>24</v>
      </c>
      <c r="L50" s="51"/>
      <c r="M50" s="36" t="s">
        <v>61</v>
      </c>
      <c r="N50" s="41" t="s">
        <v>62</v>
      </c>
      <c r="O50" s="53">
        <f>P50/E50</f>
        <v>173.75</v>
      </c>
      <c r="P50" s="51">
        <v>278</v>
      </c>
      <c r="Q50" s="51">
        <v>226</v>
      </c>
      <c r="R50" s="43"/>
    </row>
    <row r="51" spans="1:18" ht="13.5">
      <c r="A51" s="43"/>
      <c r="B51" s="43"/>
      <c r="C51" s="51">
        <v>44</v>
      </c>
      <c r="D51" s="51">
        <v>5.1</v>
      </c>
      <c r="E51" s="51">
        <v>1.2</v>
      </c>
      <c r="F51" s="51" t="s">
        <v>139</v>
      </c>
      <c r="G51" s="51">
        <v>68</v>
      </c>
      <c r="H51" s="51">
        <v>0.75</v>
      </c>
      <c r="I51" s="51">
        <v>1</v>
      </c>
      <c r="J51" s="51">
        <v>23</v>
      </c>
      <c r="K51" s="51">
        <v>32</v>
      </c>
      <c r="L51" s="51"/>
      <c r="M51" s="36" t="s">
        <v>61</v>
      </c>
      <c r="N51" s="41" t="s">
        <v>62</v>
      </c>
      <c r="O51" s="53">
        <f>P51/E51</f>
        <v>430</v>
      </c>
      <c r="P51" s="51">
        <v>516</v>
      </c>
      <c r="Q51" s="51">
        <v>416</v>
      </c>
      <c r="R51" s="43"/>
    </row>
    <row r="52" spans="1:18" ht="13.5">
      <c r="A52" s="43"/>
      <c r="B52" s="39" t="s">
        <v>53</v>
      </c>
      <c r="C52" s="43"/>
      <c r="D52" s="43"/>
      <c r="E52" s="43">
        <f>SUM(E38:E51)</f>
        <v>28.799999999999997</v>
      </c>
      <c r="F52" s="43"/>
      <c r="G52" s="43"/>
      <c r="H52" s="43"/>
      <c r="I52" s="43"/>
      <c r="J52" s="43"/>
      <c r="K52" s="43"/>
      <c r="L52" s="43"/>
      <c r="M52" s="50"/>
      <c r="N52" s="50"/>
      <c r="O52" s="43"/>
      <c r="P52" s="43">
        <f>SUM(P38:P51)</f>
        <v>11606</v>
      </c>
      <c r="Q52" s="43">
        <f>SUM(Q38:Q51)</f>
        <v>9542</v>
      </c>
      <c r="R52" s="43"/>
    </row>
    <row r="53" spans="1:18" ht="13.5">
      <c r="A53" s="43">
        <v>4</v>
      </c>
      <c r="B53" s="43" t="s">
        <v>73</v>
      </c>
      <c r="C53" s="51">
        <v>8</v>
      </c>
      <c r="D53" s="51">
        <v>16.3</v>
      </c>
      <c r="E53" s="51">
        <v>4.4</v>
      </c>
      <c r="F53" s="51" t="s">
        <v>59</v>
      </c>
      <c r="G53" s="51">
        <v>94</v>
      </c>
      <c r="H53" s="51">
        <v>0.4</v>
      </c>
      <c r="I53" s="51">
        <v>2</v>
      </c>
      <c r="J53" s="51">
        <v>25</v>
      </c>
      <c r="K53" s="51">
        <v>28</v>
      </c>
      <c r="L53" s="51"/>
      <c r="M53" s="36" t="s">
        <v>61</v>
      </c>
      <c r="N53" s="41" t="s">
        <v>62</v>
      </c>
      <c r="O53" s="53">
        <f>P53/E53</f>
        <v>597.9545454545454</v>
      </c>
      <c r="P53" s="51">
        <v>2631</v>
      </c>
      <c r="Q53" s="51">
        <v>1722</v>
      </c>
      <c r="R53" s="43"/>
    </row>
    <row r="54" spans="1:18" ht="13.5">
      <c r="A54" s="43"/>
      <c r="B54" s="43"/>
      <c r="C54" s="51">
        <v>8</v>
      </c>
      <c r="D54" s="51">
        <v>16.4</v>
      </c>
      <c r="E54" s="51">
        <v>2.1</v>
      </c>
      <c r="F54" s="51" t="s">
        <v>59</v>
      </c>
      <c r="G54" s="51">
        <v>94</v>
      </c>
      <c r="H54" s="51">
        <v>0.4</v>
      </c>
      <c r="I54" s="51">
        <v>2</v>
      </c>
      <c r="J54" s="51">
        <v>25</v>
      </c>
      <c r="K54" s="51">
        <v>28</v>
      </c>
      <c r="L54" s="51"/>
      <c r="M54" s="36" t="s">
        <v>61</v>
      </c>
      <c r="N54" s="41" t="s">
        <v>62</v>
      </c>
      <c r="O54" s="53">
        <f>P54/E54</f>
        <v>498.0952380952381</v>
      </c>
      <c r="P54" s="51">
        <v>1046</v>
      </c>
      <c r="Q54" s="51">
        <v>681</v>
      </c>
      <c r="R54" s="43"/>
    </row>
    <row r="55" spans="1:18" ht="13.5">
      <c r="A55" s="43"/>
      <c r="B55" s="43"/>
      <c r="C55" s="51">
        <v>7</v>
      </c>
      <c r="D55" s="51">
        <v>14</v>
      </c>
      <c r="E55" s="51">
        <v>3.2</v>
      </c>
      <c r="F55" s="51" t="s">
        <v>59</v>
      </c>
      <c r="G55" s="51">
        <v>77</v>
      </c>
      <c r="H55" s="51">
        <v>0.4</v>
      </c>
      <c r="I55" s="51" t="s">
        <v>56</v>
      </c>
      <c r="J55" s="51">
        <v>27</v>
      </c>
      <c r="K55" s="51">
        <v>30</v>
      </c>
      <c r="L55" s="51"/>
      <c r="M55" s="36" t="s">
        <v>61</v>
      </c>
      <c r="N55" s="41" t="s">
        <v>62</v>
      </c>
      <c r="O55" s="53">
        <f>P55/E55</f>
        <v>228.125</v>
      </c>
      <c r="P55" s="51">
        <v>730</v>
      </c>
      <c r="Q55" s="51">
        <v>479</v>
      </c>
      <c r="R55" s="43"/>
    </row>
    <row r="56" spans="1:18" ht="13.5">
      <c r="A56" s="43"/>
      <c r="B56" s="43"/>
      <c r="C56" s="51">
        <v>7</v>
      </c>
      <c r="D56" s="51">
        <v>14.2</v>
      </c>
      <c r="E56" s="51">
        <v>3.5</v>
      </c>
      <c r="F56" s="51" t="s">
        <v>59</v>
      </c>
      <c r="G56" s="51">
        <v>77</v>
      </c>
      <c r="H56" s="51">
        <v>0.4</v>
      </c>
      <c r="I56" s="51" t="s">
        <v>56</v>
      </c>
      <c r="J56" s="51">
        <v>27</v>
      </c>
      <c r="K56" s="51">
        <v>30</v>
      </c>
      <c r="L56" s="51"/>
      <c r="M56" s="36" t="s">
        <v>61</v>
      </c>
      <c r="N56" s="41" t="s">
        <v>62</v>
      </c>
      <c r="O56" s="53">
        <f>P56/E56</f>
        <v>302.57142857142856</v>
      </c>
      <c r="P56" s="51">
        <v>1059</v>
      </c>
      <c r="Q56" s="51">
        <v>323</v>
      </c>
      <c r="R56" s="43"/>
    </row>
    <row r="57" spans="1:18" ht="13.5">
      <c r="A57" s="42"/>
      <c r="B57" s="42"/>
      <c r="C57" s="51">
        <v>8</v>
      </c>
      <c r="D57" s="51">
        <v>12.1</v>
      </c>
      <c r="E57" s="51">
        <v>3.1</v>
      </c>
      <c r="F57" s="51" t="s">
        <v>59</v>
      </c>
      <c r="G57" s="51">
        <v>82</v>
      </c>
      <c r="H57" s="51">
        <v>0.4</v>
      </c>
      <c r="I57" s="51">
        <v>1</v>
      </c>
      <c r="J57" s="51">
        <v>25</v>
      </c>
      <c r="K57" s="51">
        <v>28</v>
      </c>
      <c r="L57" s="51"/>
      <c r="M57" s="36" t="s">
        <v>61</v>
      </c>
      <c r="N57" s="41" t="s">
        <v>62</v>
      </c>
      <c r="O57" s="53">
        <f>P57/E57</f>
        <v>290.3225806451613</v>
      </c>
      <c r="P57" s="51">
        <v>900</v>
      </c>
      <c r="Q57" s="51">
        <v>520</v>
      </c>
      <c r="R57" s="43"/>
    </row>
    <row r="58" spans="1:18" ht="13.5">
      <c r="A58" s="42"/>
      <c r="B58" s="42"/>
      <c r="C58" s="51">
        <v>8</v>
      </c>
      <c r="D58" s="51">
        <v>12.2</v>
      </c>
      <c r="E58" s="51">
        <v>3.9</v>
      </c>
      <c r="F58" s="51" t="s">
        <v>59</v>
      </c>
      <c r="G58" s="51">
        <v>82</v>
      </c>
      <c r="H58" s="51">
        <v>0.4</v>
      </c>
      <c r="I58" s="51">
        <v>1</v>
      </c>
      <c r="J58" s="51">
        <v>25</v>
      </c>
      <c r="K58" s="51">
        <v>28</v>
      </c>
      <c r="L58" s="51"/>
      <c r="M58" s="36" t="s">
        <v>61</v>
      </c>
      <c r="N58" s="41" t="s">
        <v>62</v>
      </c>
      <c r="O58" s="53">
        <f>P58/E58</f>
        <v>340.5128205128205</v>
      </c>
      <c r="P58" s="51">
        <v>1328</v>
      </c>
      <c r="Q58" s="51">
        <v>887</v>
      </c>
      <c r="R58" s="43"/>
    </row>
    <row r="59" spans="1:18" ht="13.5">
      <c r="A59" s="42"/>
      <c r="B59" s="42"/>
      <c r="C59" s="51">
        <v>8</v>
      </c>
      <c r="D59" s="51">
        <v>22.1</v>
      </c>
      <c r="E59" s="51">
        <v>1.7000000000000002</v>
      </c>
      <c r="F59" s="51" t="s">
        <v>59</v>
      </c>
      <c r="G59" s="51">
        <v>82</v>
      </c>
      <c r="H59" s="51">
        <v>0.4</v>
      </c>
      <c r="I59" s="51">
        <v>1</v>
      </c>
      <c r="J59" s="51">
        <v>25</v>
      </c>
      <c r="K59" s="51">
        <v>28</v>
      </c>
      <c r="L59" s="51"/>
      <c r="M59" s="36" t="s">
        <v>61</v>
      </c>
      <c r="N59" s="41" t="s">
        <v>62</v>
      </c>
      <c r="O59" s="53">
        <f>P59/E59</f>
        <v>280.5882352941176</v>
      </c>
      <c r="P59" s="51">
        <v>477</v>
      </c>
      <c r="Q59" s="51">
        <v>253</v>
      </c>
      <c r="R59" s="43"/>
    </row>
    <row r="60" spans="1:18" ht="13.5">
      <c r="A60" s="43"/>
      <c r="B60" s="43"/>
      <c r="C60" s="51">
        <v>17</v>
      </c>
      <c r="D60" s="51">
        <v>5.3</v>
      </c>
      <c r="E60" s="51">
        <v>3.6</v>
      </c>
      <c r="F60" s="51" t="s">
        <v>59</v>
      </c>
      <c r="G60" s="51">
        <v>96</v>
      </c>
      <c r="H60" s="51">
        <v>0.7</v>
      </c>
      <c r="I60" s="51" t="s">
        <v>56</v>
      </c>
      <c r="J60" s="51">
        <v>31</v>
      </c>
      <c r="K60" s="51">
        <v>32</v>
      </c>
      <c r="L60" s="51"/>
      <c r="M60" s="36" t="s">
        <v>61</v>
      </c>
      <c r="N60" s="41" t="s">
        <v>62</v>
      </c>
      <c r="O60" s="53">
        <f>P60/E60</f>
        <v>407.77777777777777</v>
      </c>
      <c r="P60" s="51">
        <v>1468</v>
      </c>
      <c r="Q60" s="51">
        <v>980</v>
      </c>
      <c r="R60" s="43"/>
    </row>
    <row r="61" spans="1:18" ht="13.5">
      <c r="A61" s="43"/>
      <c r="B61" s="39" t="s">
        <v>53</v>
      </c>
      <c r="C61" s="43"/>
      <c r="D61" s="43"/>
      <c r="E61" s="89">
        <f>SUM(E53:E60)</f>
        <v>25.5</v>
      </c>
      <c r="F61" s="51"/>
      <c r="G61" s="51"/>
      <c r="H61" s="51"/>
      <c r="I61" s="51"/>
      <c r="J61" s="51"/>
      <c r="K61" s="51"/>
      <c r="L61" s="51"/>
      <c r="M61" s="36"/>
      <c r="N61" s="51"/>
      <c r="O61" s="51"/>
      <c r="P61" s="43">
        <f>SUM(P53:P60)</f>
        <v>9639</v>
      </c>
      <c r="Q61" s="43">
        <f>SUM(Q53:Q60)</f>
        <v>5845</v>
      </c>
      <c r="R61" s="43"/>
    </row>
    <row r="62" spans="1:18" ht="13.5">
      <c r="A62" s="43">
        <v>5</v>
      </c>
      <c r="B62" s="43" t="s">
        <v>118</v>
      </c>
      <c r="C62" s="51">
        <v>35</v>
      </c>
      <c r="D62" s="51">
        <v>24.6</v>
      </c>
      <c r="E62" s="51">
        <v>4.5</v>
      </c>
      <c r="F62" s="51" t="s">
        <v>140</v>
      </c>
      <c r="G62" s="51">
        <v>92</v>
      </c>
      <c r="H62" s="51">
        <v>0.65</v>
      </c>
      <c r="I62" s="51" t="s">
        <v>50</v>
      </c>
      <c r="J62" s="51">
        <v>32</v>
      </c>
      <c r="K62" s="51">
        <v>34</v>
      </c>
      <c r="L62" s="51"/>
      <c r="M62" s="36" t="s">
        <v>61</v>
      </c>
      <c r="N62" s="41" t="s">
        <v>62</v>
      </c>
      <c r="O62" s="53">
        <f>P62/E62</f>
        <v>399.3333333333333</v>
      </c>
      <c r="P62" s="51">
        <v>1797</v>
      </c>
      <c r="Q62" s="51">
        <v>1325</v>
      </c>
      <c r="R62" s="43"/>
    </row>
    <row r="63" spans="1:18" ht="13.5">
      <c r="A63" s="43"/>
      <c r="B63" s="43"/>
      <c r="C63" s="51">
        <v>35</v>
      </c>
      <c r="D63" s="51">
        <v>24.7</v>
      </c>
      <c r="E63" s="51">
        <v>2.6</v>
      </c>
      <c r="F63" s="51" t="s">
        <v>140</v>
      </c>
      <c r="G63" s="51">
        <v>92</v>
      </c>
      <c r="H63" s="51">
        <v>0.65</v>
      </c>
      <c r="I63" s="51" t="s">
        <v>50</v>
      </c>
      <c r="J63" s="51">
        <v>32</v>
      </c>
      <c r="K63" s="51">
        <v>34</v>
      </c>
      <c r="L63" s="51"/>
      <c r="M63" s="36" t="s">
        <v>61</v>
      </c>
      <c r="N63" s="41" t="s">
        <v>62</v>
      </c>
      <c r="O63" s="53">
        <f>P63/E63</f>
        <v>501.9230769230769</v>
      </c>
      <c r="P63" s="51">
        <v>1305</v>
      </c>
      <c r="Q63" s="51">
        <v>810</v>
      </c>
      <c r="R63" s="43"/>
    </row>
    <row r="64" spans="1:18" ht="13.5">
      <c r="A64" s="43"/>
      <c r="B64" s="43"/>
      <c r="C64" s="51">
        <v>36</v>
      </c>
      <c r="D64" s="51">
        <v>34.1</v>
      </c>
      <c r="E64" s="51">
        <v>2</v>
      </c>
      <c r="F64" s="51" t="s">
        <v>116</v>
      </c>
      <c r="G64" s="51">
        <v>122</v>
      </c>
      <c r="H64" s="51">
        <v>0.4</v>
      </c>
      <c r="I64" s="51">
        <v>1</v>
      </c>
      <c r="J64" s="51">
        <v>30</v>
      </c>
      <c r="K64" s="51">
        <v>34</v>
      </c>
      <c r="L64" s="51"/>
      <c r="M64" s="36" t="s">
        <v>61</v>
      </c>
      <c r="N64" s="41" t="s">
        <v>62</v>
      </c>
      <c r="O64" s="53">
        <f>P64/E64</f>
        <v>347</v>
      </c>
      <c r="P64" s="51">
        <v>694</v>
      </c>
      <c r="Q64" s="51">
        <v>468</v>
      </c>
      <c r="R64" s="43"/>
    </row>
    <row r="65" spans="1:18" ht="13.5">
      <c r="A65" s="43"/>
      <c r="B65" s="43"/>
      <c r="C65" s="51">
        <v>6</v>
      </c>
      <c r="D65" s="51">
        <v>10.4</v>
      </c>
      <c r="E65" s="51">
        <v>3</v>
      </c>
      <c r="F65" s="51" t="s">
        <v>134</v>
      </c>
      <c r="G65" s="51">
        <v>117</v>
      </c>
      <c r="H65" s="51">
        <v>0.5</v>
      </c>
      <c r="I65" s="51" t="s">
        <v>56</v>
      </c>
      <c r="J65" s="51">
        <v>32</v>
      </c>
      <c r="K65" s="51">
        <v>40</v>
      </c>
      <c r="L65" s="51"/>
      <c r="M65" s="36" t="s">
        <v>61</v>
      </c>
      <c r="N65" s="41" t="s">
        <v>62</v>
      </c>
      <c r="O65" s="53">
        <f>P65/E65</f>
        <v>382.3333333333333</v>
      </c>
      <c r="P65" s="51">
        <v>1147</v>
      </c>
      <c r="Q65" s="51">
        <v>804</v>
      </c>
      <c r="R65" s="43"/>
    </row>
    <row r="66" spans="1:18" ht="13.5">
      <c r="A66" s="43"/>
      <c r="B66" s="43"/>
      <c r="C66" s="51">
        <v>6</v>
      </c>
      <c r="D66" s="51">
        <v>10.5</v>
      </c>
      <c r="E66" s="51">
        <v>2.6</v>
      </c>
      <c r="F66" s="51" t="s">
        <v>134</v>
      </c>
      <c r="G66" s="51">
        <v>117</v>
      </c>
      <c r="H66" s="51">
        <v>0.5</v>
      </c>
      <c r="I66" s="51" t="s">
        <v>56</v>
      </c>
      <c r="J66" s="51">
        <v>32</v>
      </c>
      <c r="K66" s="51">
        <v>40</v>
      </c>
      <c r="L66" s="51"/>
      <c r="M66" s="36" t="s">
        <v>61</v>
      </c>
      <c r="N66" s="41" t="s">
        <v>62</v>
      </c>
      <c r="O66" s="53">
        <f>P66/E66</f>
        <v>444.2307692307692</v>
      </c>
      <c r="P66" s="51">
        <v>1155</v>
      </c>
      <c r="Q66" s="51">
        <v>886</v>
      </c>
      <c r="R66" s="43"/>
    </row>
    <row r="67" spans="1:18" ht="13.5">
      <c r="A67" s="43"/>
      <c r="B67" s="43"/>
      <c r="C67" s="51">
        <v>6</v>
      </c>
      <c r="D67" s="51">
        <v>21.2</v>
      </c>
      <c r="E67" s="51">
        <v>2</v>
      </c>
      <c r="F67" s="51" t="s">
        <v>141</v>
      </c>
      <c r="G67" s="51">
        <v>122</v>
      </c>
      <c r="H67" s="51">
        <v>0.5</v>
      </c>
      <c r="I67" s="51">
        <v>1</v>
      </c>
      <c r="J67" s="51">
        <v>32</v>
      </c>
      <c r="K67" s="51">
        <v>36</v>
      </c>
      <c r="L67" s="51"/>
      <c r="M67" s="36" t="s">
        <v>61</v>
      </c>
      <c r="N67" s="41" t="s">
        <v>62</v>
      </c>
      <c r="O67" s="53">
        <f>P67/E67</f>
        <v>188</v>
      </c>
      <c r="P67" s="51">
        <v>376</v>
      </c>
      <c r="Q67" s="51">
        <v>263</v>
      </c>
      <c r="R67" s="43"/>
    </row>
    <row r="68" spans="1:18" ht="13.5">
      <c r="A68" s="43"/>
      <c r="B68" s="43"/>
      <c r="C68" s="51">
        <v>6</v>
      </c>
      <c r="D68" s="51">
        <v>23.3</v>
      </c>
      <c r="E68" s="51">
        <v>2.7</v>
      </c>
      <c r="F68" s="51" t="s">
        <v>59</v>
      </c>
      <c r="G68" s="51">
        <v>107</v>
      </c>
      <c r="H68" s="51">
        <v>0.4</v>
      </c>
      <c r="I68" s="51">
        <v>1</v>
      </c>
      <c r="J68" s="51">
        <v>30</v>
      </c>
      <c r="K68" s="51">
        <v>36</v>
      </c>
      <c r="L68" s="51"/>
      <c r="M68" s="36" t="s">
        <v>61</v>
      </c>
      <c r="N68" s="41" t="s">
        <v>62</v>
      </c>
      <c r="O68" s="53">
        <f>P68/E68</f>
        <v>173.7037037037037</v>
      </c>
      <c r="P68" s="51">
        <v>469</v>
      </c>
      <c r="Q68" s="51">
        <v>270</v>
      </c>
      <c r="R68" s="43"/>
    </row>
    <row r="69" spans="1:18" ht="13.5">
      <c r="A69" s="43"/>
      <c r="B69" s="43"/>
      <c r="C69" s="51">
        <v>6</v>
      </c>
      <c r="D69" s="51">
        <v>23.4</v>
      </c>
      <c r="E69" s="51">
        <v>3</v>
      </c>
      <c r="F69" s="51" t="s">
        <v>59</v>
      </c>
      <c r="G69" s="51">
        <v>107</v>
      </c>
      <c r="H69" s="51">
        <v>0.4</v>
      </c>
      <c r="I69" s="51">
        <v>1</v>
      </c>
      <c r="J69" s="51">
        <v>30</v>
      </c>
      <c r="K69" s="51">
        <v>36</v>
      </c>
      <c r="L69" s="51"/>
      <c r="M69" s="36" t="s">
        <v>61</v>
      </c>
      <c r="N69" s="41" t="s">
        <v>62</v>
      </c>
      <c r="O69" s="53">
        <f>P69/E69</f>
        <v>268.6666666666667</v>
      </c>
      <c r="P69" s="51">
        <v>806</v>
      </c>
      <c r="Q69" s="51">
        <v>469</v>
      </c>
      <c r="R69" s="43"/>
    </row>
    <row r="70" spans="1:18" ht="13.5">
      <c r="A70" s="43"/>
      <c r="B70" s="43"/>
      <c r="C70" s="51">
        <v>7</v>
      </c>
      <c r="D70" s="51">
        <v>39.1</v>
      </c>
      <c r="E70" s="51">
        <v>2.9</v>
      </c>
      <c r="F70" s="51" t="s">
        <v>142</v>
      </c>
      <c r="G70" s="51">
        <v>92</v>
      </c>
      <c r="H70" s="51">
        <v>0.5</v>
      </c>
      <c r="I70" s="51" t="s">
        <v>50</v>
      </c>
      <c r="J70" s="51">
        <v>32</v>
      </c>
      <c r="K70" s="51">
        <v>32</v>
      </c>
      <c r="L70" s="51"/>
      <c r="M70" s="36" t="s">
        <v>61</v>
      </c>
      <c r="N70" s="41" t="s">
        <v>62</v>
      </c>
      <c r="O70" s="53">
        <f>P70/E70</f>
        <v>451.0344827586207</v>
      </c>
      <c r="P70" s="51">
        <v>1308</v>
      </c>
      <c r="Q70" s="51">
        <v>878</v>
      </c>
      <c r="R70" s="43"/>
    </row>
    <row r="71" spans="1:18" ht="13.5">
      <c r="A71" s="43"/>
      <c r="B71" s="43"/>
      <c r="C71" s="51">
        <v>7</v>
      </c>
      <c r="D71" s="51">
        <v>39.2</v>
      </c>
      <c r="E71" s="51">
        <v>3.6</v>
      </c>
      <c r="F71" s="51" t="s">
        <v>142</v>
      </c>
      <c r="G71" s="51">
        <v>92</v>
      </c>
      <c r="H71" s="51">
        <v>0.5</v>
      </c>
      <c r="I71" s="51" t="s">
        <v>50</v>
      </c>
      <c r="J71" s="51">
        <v>32</v>
      </c>
      <c r="K71" s="51">
        <v>32</v>
      </c>
      <c r="L71" s="51"/>
      <c r="M71" s="36" t="s">
        <v>61</v>
      </c>
      <c r="N71" s="41" t="s">
        <v>62</v>
      </c>
      <c r="O71" s="53">
        <f>P71/E71</f>
        <v>406.1111111111111</v>
      </c>
      <c r="P71" s="51">
        <v>1462</v>
      </c>
      <c r="Q71" s="51">
        <v>934</v>
      </c>
      <c r="R71" s="43"/>
    </row>
    <row r="72" spans="1:18" ht="13.5">
      <c r="A72" s="43"/>
      <c r="B72" s="43"/>
      <c r="C72" s="51">
        <v>7</v>
      </c>
      <c r="D72" s="51">
        <v>39.3</v>
      </c>
      <c r="E72" s="51">
        <v>3.5</v>
      </c>
      <c r="F72" s="51" t="s">
        <v>142</v>
      </c>
      <c r="G72" s="51">
        <v>92</v>
      </c>
      <c r="H72" s="51">
        <v>0.5</v>
      </c>
      <c r="I72" s="51" t="s">
        <v>50</v>
      </c>
      <c r="J72" s="51">
        <v>32</v>
      </c>
      <c r="K72" s="51">
        <v>32</v>
      </c>
      <c r="L72" s="51"/>
      <c r="M72" s="36" t="s">
        <v>61</v>
      </c>
      <c r="N72" s="41" t="s">
        <v>62</v>
      </c>
      <c r="O72" s="53">
        <f>P72/E72</f>
        <v>333.7142857142857</v>
      </c>
      <c r="P72" s="51">
        <v>1168</v>
      </c>
      <c r="Q72" s="51">
        <v>790</v>
      </c>
      <c r="R72" s="43"/>
    </row>
    <row r="73" spans="1:18" ht="13.5">
      <c r="A73" s="43"/>
      <c r="B73" s="43"/>
      <c r="C73" s="51">
        <v>2</v>
      </c>
      <c r="D73" s="51">
        <v>27.1</v>
      </c>
      <c r="E73" s="51">
        <v>1.7000000000000002</v>
      </c>
      <c r="F73" s="51" t="s">
        <v>143</v>
      </c>
      <c r="G73" s="51">
        <v>50</v>
      </c>
      <c r="H73" s="51">
        <v>0.8</v>
      </c>
      <c r="I73" s="51" t="s">
        <v>56</v>
      </c>
      <c r="J73" s="51">
        <v>19</v>
      </c>
      <c r="K73" s="51">
        <v>18</v>
      </c>
      <c r="L73" s="51"/>
      <c r="M73" s="36" t="s">
        <v>61</v>
      </c>
      <c r="N73" s="41" t="s">
        <v>62</v>
      </c>
      <c r="O73" s="53">
        <f>P73/E73</f>
        <v>576.470588235294</v>
      </c>
      <c r="P73" s="51">
        <v>980</v>
      </c>
      <c r="Q73" s="51">
        <v>542</v>
      </c>
      <c r="R73" s="43"/>
    </row>
    <row r="74" spans="1:18" ht="13.5">
      <c r="A74" s="43"/>
      <c r="B74" s="43"/>
      <c r="C74" s="51">
        <v>15</v>
      </c>
      <c r="D74" s="51">
        <v>24.2</v>
      </c>
      <c r="E74" s="51">
        <v>2.6</v>
      </c>
      <c r="F74" s="51" t="s">
        <v>59</v>
      </c>
      <c r="G74" s="51">
        <v>77</v>
      </c>
      <c r="H74" s="51">
        <v>0.8</v>
      </c>
      <c r="I74" s="51">
        <v>1</v>
      </c>
      <c r="J74" s="51">
        <v>24</v>
      </c>
      <c r="K74" s="51">
        <v>22</v>
      </c>
      <c r="L74" s="51"/>
      <c r="M74" s="36" t="s">
        <v>61</v>
      </c>
      <c r="N74" s="41" t="s">
        <v>62</v>
      </c>
      <c r="O74" s="53">
        <f>P74/E74</f>
        <v>309.6153846153846</v>
      </c>
      <c r="P74" s="51">
        <v>805</v>
      </c>
      <c r="Q74" s="51">
        <v>629</v>
      </c>
      <c r="R74" s="43"/>
    </row>
    <row r="75" spans="1:18" ht="13.5">
      <c r="A75" s="43"/>
      <c r="B75" s="43"/>
      <c r="C75" s="51">
        <v>15</v>
      </c>
      <c r="D75" s="51">
        <v>34.2</v>
      </c>
      <c r="E75" s="51">
        <v>1.1</v>
      </c>
      <c r="F75" s="51" t="s">
        <v>59</v>
      </c>
      <c r="G75" s="51">
        <v>77</v>
      </c>
      <c r="H75" s="51">
        <v>0.8</v>
      </c>
      <c r="I75" s="51">
        <v>1</v>
      </c>
      <c r="J75" s="51">
        <v>24</v>
      </c>
      <c r="K75" s="51">
        <v>22</v>
      </c>
      <c r="L75" s="51"/>
      <c r="M75" s="36" t="s">
        <v>61</v>
      </c>
      <c r="N75" s="41" t="s">
        <v>62</v>
      </c>
      <c r="O75" s="53">
        <f>P75/E75</f>
        <v>769.9999999999999</v>
      </c>
      <c r="P75" s="51">
        <v>847</v>
      </c>
      <c r="Q75" s="51">
        <v>696</v>
      </c>
      <c r="R75" s="43"/>
    </row>
    <row r="76" spans="1:18" ht="13.5">
      <c r="A76" s="43"/>
      <c r="B76" s="43"/>
      <c r="C76" s="51">
        <v>17</v>
      </c>
      <c r="D76" s="51">
        <v>19</v>
      </c>
      <c r="E76" s="51">
        <v>3.8</v>
      </c>
      <c r="F76" s="51" t="s">
        <v>72</v>
      </c>
      <c r="G76" s="51">
        <v>66</v>
      </c>
      <c r="H76" s="51">
        <v>0.6000000000000001</v>
      </c>
      <c r="I76" s="51" t="s">
        <v>56</v>
      </c>
      <c r="J76" s="51">
        <v>23</v>
      </c>
      <c r="K76" s="51">
        <v>24</v>
      </c>
      <c r="L76" s="51"/>
      <c r="M76" s="36" t="s">
        <v>61</v>
      </c>
      <c r="N76" s="41" t="s">
        <v>62</v>
      </c>
      <c r="O76" s="53">
        <f>P76/E76</f>
        <v>320</v>
      </c>
      <c r="P76" s="51">
        <v>1216</v>
      </c>
      <c r="Q76" s="51">
        <v>1008</v>
      </c>
      <c r="R76" s="43"/>
    </row>
    <row r="77" spans="1:18" ht="13.5">
      <c r="A77" s="43"/>
      <c r="B77" s="43"/>
      <c r="C77" s="51">
        <v>31</v>
      </c>
      <c r="D77" s="51">
        <v>15</v>
      </c>
      <c r="E77" s="51">
        <v>3.3</v>
      </c>
      <c r="F77" s="51" t="s">
        <v>59</v>
      </c>
      <c r="G77" s="51">
        <v>92</v>
      </c>
      <c r="H77" s="51">
        <v>0.4</v>
      </c>
      <c r="I77" s="51">
        <v>1</v>
      </c>
      <c r="J77" s="51">
        <v>26</v>
      </c>
      <c r="K77" s="51">
        <v>30</v>
      </c>
      <c r="L77" s="51"/>
      <c r="M77" s="36" t="s">
        <v>61</v>
      </c>
      <c r="N77" s="41" t="s">
        <v>62</v>
      </c>
      <c r="O77" s="53">
        <f>P77/E77</f>
        <v>111.81818181818183</v>
      </c>
      <c r="P77" s="51">
        <v>369</v>
      </c>
      <c r="Q77" s="51">
        <v>254</v>
      </c>
      <c r="R77" s="43"/>
    </row>
    <row r="78" spans="1:18" ht="13.5">
      <c r="A78" s="43"/>
      <c r="B78" s="43"/>
      <c r="C78" s="51">
        <v>31</v>
      </c>
      <c r="D78" s="51">
        <v>34</v>
      </c>
      <c r="E78" s="51">
        <v>3.9</v>
      </c>
      <c r="F78" s="51" t="s">
        <v>59</v>
      </c>
      <c r="G78" s="51">
        <v>93</v>
      </c>
      <c r="H78" s="51">
        <v>0.6000000000000001</v>
      </c>
      <c r="I78" s="51">
        <v>1</v>
      </c>
      <c r="J78" s="51">
        <v>27</v>
      </c>
      <c r="K78" s="51">
        <v>30</v>
      </c>
      <c r="L78" s="51"/>
      <c r="M78" s="36" t="s">
        <v>61</v>
      </c>
      <c r="N78" s="41" t="s">
        <v>62</v>
      </c>
      <c r="O78" s="53">
        <f>P78/E78</f>
        <v>162.30769230769232</v>
      </c>
      <c r="P78" s="51">
        <v>633</v>
      </c>
      <c r="Q78" s="51">
        <v>445</v>
      </c>
      <c r="R78" s="43"/>
    </row>
    <row r="79" spans="1:18" ht="13.5">
      <c r="A79" s="43"/>
      <c r="B79" s="43"/>
      <c r="C79" s="51">
        <v>34</v>
      </c>
      <c r="D79" s="51">
        <v>21</v>
      </c>
      <c r="E79" s="51">
        <v>0.9</v>
      </c>
      <c r="F79" s="51" t="s">
        <v>49</v>
      </c>
      <c r="G79" s="51">
        <v>112</v>
      </c>
      <c r="H79" s="51">
        <v>0.6000000000000001</v>
      </c>
      <c r="I79" s="51" t="s">
        <v>50</v>
      </c>
      <c r="J79" s="51">
        <v>35</v>
      </c>
      <c r="K79" s="51">
        <v>32</v>
      </c>
      <c r="L79" s="51"/>
      <c r="M79" s="36" t="s">
        <v>61</v>
      </c>
      <c r="N79" s="41" t="s">
        <v>62</v>
      </c>
      <c r="O79" s="53">
        <f>P79/E79</f>
        <v>264.44444444444446</v>
      </c>
      <c r="P79" s="51">
        <v>238</v>
      </c>
      <c r="Q79" s="51">
        <v>170</v>
      </c>
      <c r="R79" s="43"/>
    </row>
    <row r="80" spans="1:18" ht="13.5">
      <c r="A80" s="43"/>
      <c r="B80" s="39" t="s">
        <v>53</v>
      </c>
      <c r="C80" s="42"/>
      <c r="D80" s="42"/>
      <c r="E80" s="43">
        <f>SUM(E62:E79)</f>
        <v>49.69999999999999</v>
      </c>
      <c r="F80" s="43"/>
      <c r="G80" s="43"/>
      <c r="H80" s="43"/>
      <c r="I80" s="43"/>
      <c r="J80" s="43"/>
      <c r="K80" s="43"/>
      <c r="L80" s="43"/>
      <c r="M80" s="50"/>
      <c r="N80" s="43"/>
      <c r="O80" s="43"/>
      <c r="P80" s="43">
        <f>SUM(P62:P79)</f>
        <v>16775</v>
      </c>
      <c r="Q80" s="43">
        <f>SUM(Q62:Q79)</f>
        <v>11641</v>
      </c>
      <c r="R80" s="43"/>
    </row>
    <row r="81" spans="1:18" ht="13.5">
      <c r="A81" s="43">
        <v>6</v>
      </c>
      <c r="B81" s="43" t="s">
        <v>115</v>
      </c>
      <c r="C81" s="51">
        <v>18</v>
      </c>
      <c r="D81" s="51">
        <v>14.4</v>
      </c>
      <c r="E81" s="51">
        <v>2.6</v>
      </c>
      <c r="F81" s="51" t="s">
        <v>85</v>
      </c>
      <c r="G81" s="51">
        <v>106</v>
      </c>
      <c r="H81" s="51">
        <v>0.5</v>
      </c>
      <c r="I81" s="51" t="s">
        <v>56</v>
      </c>
      <c r="J81" s="51">
        <v>31</v>
      </c>
      <c r="K81" s="51">
        <v>30</v>
      </c>
      <c r="L81" s="51"/>
      <c r="M81" s="36" t="s">
        <v>61</v>
      </c>
      <c r="N81" s="41" t="s">
        <v>62</v>
      </c>
      <c r="O81" s="53">
        <f>P81/E81</f>
        <v>310.7692307692308</v>
      </c>
      <c r="P81" s="51">
        <v>808</v>
      </c>
      <c r="Q81" s="51">
        <v>658</v>
      </c>
      <c r="R81" s="43"/>
    </row>
    <row r="82" spans="1:18" ht="13.5">
      <c r="A82" s="43"/>
      <c r="B82" s="43"/>
      <c r="C82" s="88">
        <v>18</v>
      </c>
      <c r="D82" s="51">
        <v>14.5</v>
      </c>
      <c r="E82" s="51">
        <v>1.5</v>
      </c>
      <c r="F82" s="51" t="s">
        <v>85</v>
      </c>
      <c r="G82" s="51">
        <v>106</v>
      </c>
      <c r="H82" s="51">
        <v>0.5</v>
      </c>
      <c r="I82" s="51" t="s">
        <v>56</v>
      </c>
      <c r="J82" s="51">
        <v>31</v>
      </c>
      <c r="K82" s="51">
        <v>30</v>
      </c>
      <c r="L82" s="51"/>
      <c r="M82" s="36" t="s">
        <v>61</v>
      </c>
      <c r="N82" s="41" t="s">
        <v>62</v>
      </c>
      <c r="O82" s="53">
        <f>P82/E82</f>
        <v>259.3333333333333</v>
      </c>
      <c r="P82" s="51">
        <v>389</v>
      </c>
      <c r="Q82" s="51">
        <v>319</v>
      </c>
      <c r="R82" s="43"/>
    </row>
    <row r="83" spans="1:18" ht="13.5">
      <c r="A83" s="43"/>
      <c r="B83" s="42"/>
      <c r="C83" s="51">
        <v>18</v>
      </c>
      <c r="D83" s="51">
        <v>17.2</v>
      </c>
      <c r="E83" s="51">
        <v>1.7000000000000002</v>
      </c>
      <c r="F83" s="51" t="s">
        <v>59</v>
      </c>
      <c r="G83" s="51">
        <v>111</v>
      </c>
      <c r="H83" s="51">
        <v>0.6000000000000001</v>
      </c>
      <c r="I83" s="51" t="s">
        <v>56</v>
      </c>
      <c r="J83" s="51">
        <v>31</v>
      </c>
      <c r="K83" s="51">
        <v>32</v>
      </c>
      <c r="L83" s="51"/>
      <c r="M83" s="36" t="s">
        <v>61</v>
      </c>
      <c r="N83" s="41" t="s">
        <v>62</v>
      </c>
      <c r="O83" s="53">
        <f>P83/E83</f>
        <v>491.76470588235287</v>
      </c>
      <c r="P83" s="51">
        <v>836</v>
      </c>
      <c r="Q83" s="51">
        <v>627</v>
      </c>
      <c r="R83" s="43"/>
    </row>
    <row r="84" spans="1:18" ht="13.5">
      <c r="A84" s="43"/>
      <c r="B84" s="42"/>
      <c r="C84" s="51">
        <v>18</v>
      </c>
      <c r="D84" s="51">
        <v>17.3</v>
      </c>
      <c r="E84" s="51">
        <v>3.2</v>
      </c>
      <c r="F84" s="51" t="s">
        <v>59</v>
      </c>
      <c r="G84" s="51">
        <v>111</v>
      </c>
      <c r="H84" s="51">
        <v>0.6000000000000001</v>
      </c>
      <c r="I84" s="51" t="s">
        <v>56</v>
      </c>
      <c r="J84" s="51">
        <v>31</v>
      </c>
      <c r="K84" s="51">
        <v>32</v>
      </c>
      <c r="L84" s="51"/>
      <c r="M84" s="36" t="s">
        <v>61</v>
      </c>
      <c r="N84" s="41" t="s">
        <v>62</v>
      </c>
      <c r="O84" s="53">
        <f>P84/E84</f>
        <v>447.8125</v>
      </c>
      <c r="P84" s="51">
        <v>1433</v>
      </c>
      <c r="Q84" s="51">
        <v>1185</v>
      </c>
      <c r="R84" s="43"/>
    </row>
    <row r="85" spans="1:18" ht="13.5">
      <c r="A85" s="43"/>
      <c r="B85" s="42"/>
      <c r="C85" s="51">
        <v>18</v>
      </c>
      <c r="D85" s="51">
        <v>17.4</v>
      </c>
      <c r="E85" s="51">
        <v>2.6</v>
      </c>
      <c r="F85" s="51" t="s">
        <v>59</v>
      </c>
      <c r="G85" s="51">
        <v>111</v>
      </c>
      <c r="H85" s="51">
        <v>0.6000000000000001</v>
      </c>
      <c r="I85" s="51" t="s">
        <v>56</v>
      </c>
      <c r="J85" s="51">
        <v>31</v>
      </c>
      <c r="K85" s="51">
        <v>32</v>
      </c>
      <c r="L85" s="51"/>
      <c r="M85" s="36" t="s">
        <v>61</v>
      </c>
      <c r="N85" s="41" t="s">
        <v>62</v>
      </c>
      <c r="O85" s="53">
        <f>P85/E85</f>
        <v>454.6153846153846</v>
      </c>
      <c r="P85" s="51">
        <v>1182</v>
      </c>
      <c r="Q85" s="51">
        <v>639</v>
      </c>
      <c r="R85" s="43"/>
    </row>
    <row r="86" spans="1:18" ht="13.5">
      <c r="A86" s="43"/>
      <c r="B86" s="42"/>
      <c r="C86" s="51">
        <v>18</v>
      </c>
      <c r="D86" s="51">
        <v>18.2</v>
      </c>
      <c r="E86" s="51">
        <v>2.6</v>
      </c>
      <c r="F86" s="51" t="s">
        <v>144</v>
      </c>
      <c r="G86" s="51">
        <v>101</v>
      </c>
      <c r="H86" s="51">
        <v>0.65</v>
      </c>
      <c r="I86" s="51" t="s">
        <v>56</v>
      </c>
      <c r="J86" s="51">
        <v>30</v>
      </c>
      <c r="K86" s="51">
        <v>34</v>
      </c>
      <c r="L86" s="51"/>
      <c r="M86" s="36" t="s">
        <v>61</v>
      </c>
      <c r="N86" s="41" t="s">
        <v>62</v>
      </c>
      <c r="O86" s="53">
        <f>P86/E86</f>
        <v>395</v>
      </c>
      <c r="P86" s="51">
        <v>1027</v>
      </c>
      <c r="Q86" s="51">
        <v>522</v>
      </c>
      <c r="R86" s="43"/>
    </row>
    <row r="87" spans="1:18" ht="13.5">
      <c r="A87" s="42"/>
      <c r="B87" s="42"/>
      <c r="C87" s="51">
        <v>18</v>
      </c>
      <c r="D87" s="51">
        <v>18.3</v>
      </c>
      <c r="E87" s="51">
        <v>2</v>
      </c>
      <c r="F87" s="51" t="s">
        <v>144</v>
      </c>
      <c r="G87" s="51">
        <v>101</v>
      </c>
      <c r="H87" s="51">
        <v>0.65</v>
      </c>
      <c r="I87" s="51" t="s">
        <v>56</v>
      </c>
      <c r="J87" s="51">
        <v>30</v>
      </c>
      <c r="K87" s="51">
        <v>34</v>
      </c>
      <c r="L87" s="51"/>
      <c r="M87" s="36" t="s">
        <v>61</v>
      </c>
      <c r="N87" s="41" t="s">
        <v>62</v>
      </c>
      <c r="O87" s="53">
        <f>P87/E87</f>
        <v>404.5</v>
      </c>
      <c r="P87" s="51">
        <v>809</v>
      </c>
      <c r="Q87" s="51">
        <v>576</v>
      </c>
      <c r="R87" s="43"/>
    </row>
    <row r="88" spans="1:18" ht="13.5">
      <c r="A88" s="43"/>
      <c r="B88" s="43"/>
      <c r="C88" s="51">
        <v>18</v>
      </c>
      <c r="D88" s="51">
        <v>19</v>
      </c>
      <c r="E88" s="51">
        <v>0.9</v>
      </c>
      <c r="F88" s="51" t="s">
        <v>142</v>
      </c>
      <c r="G88" s="51">
        <v>116</v>
      </c>
      <c r="H88" s="51">
        <v>0.55</v>
      </c>
      <c r="I88" s="51" t="s">
        <v>56</v>
      </c>
      <c r="J88" s="51">
        <v>34</v>
      </c>
      <c r="K88" s="51">
        <v>36</v>
      </c>
      <c r="L88" s="51"/>
      <c r="M88" s="36" t="s">
        <v>61</v>
      </c>
      <c r="N88" s="41" t="s">
        <v>62</v>
      </c>
      <c r="O88" s="53">
        <f>P88/E88</f>
        <v>440</v>
      </c>
      <c r="P88" s="51">
        <v>396</v>
      </c>
      <c r="Q88" s="51">
        <v>255</v>
      </c>
      <c r="R88" s="43"/>
    </row>
    <row r="89" spans="1:18" ht="13.5">
      <c r="A89" s="43"/>
      <c r="B89" s="43"/>
      <c r="C89" s="51">
        <v>18</v>
      </c>
      <c r="D89" s="51">
        <v>30.4</v>
      </c>
      <c r="E89" s="51">
        <v>2.8</v>
      </c>
      <c r="F89" s="51" t="s">
        <v>59</v>
      </c>
      <c r="G89" s="51">
        <v>111</v>
      </c>
      <c r="H89" s="51">
        <v>0.55</v>
      </c>
      <c r="I89" s="51" t="s">
        <v>56</v>
      </c>
      <c r="J89" s="51">
        <v>32</v>
      </c>
      <c r="K89" s="51">
        <v>36</v>
      </c>
      <c r="L89" s="51"/>
      <c r="M89" s="36" t="s">
        <v>61</v>
      </c>
      <c r="N89" s="41" t="s">
        <v>62</v>
      </c>
      <c r="O89" s="53">
        <f>P89/E89</f>
        <v>263.2142857142857</v>
      </c>
      <c r="P89" s="51">
        <v>737</v>
      </c>
      <c r="Q89" s="51">
        <v>400</v>
      </c>
      <c r="R89" s="43"/>
    </row>
    <row r="90" spans="1:18" ht="13.5">
      <c r="A90" s="43"/>
      <c r="B90" s="43"/>
      <c r="C90" s="51">
        <v>18</v>
      </c>
      <c r="D90" s="51">
        <v>30.5</v>
      </c>
      <c r="E90" s="51">
        <v>4.2</v>
      </c>
      <c r="F90" s="51" t="s">
        <v>59</v>
      </c>
      <c r="G90" s="51">
        <v>111</v>
      </c>
      <c r="H90" s="51">
        <v>0.55</v>
      </c>
      <c r="I90" s="51" t="s">
        <v>56</v>
      </c>
      <c r="J90" s="51">
        <v>32</v>
      </c>
      <c r="K90" s="51">
        <v>36</v>
      </c>
      <c r="L90" s="51"/>
      <c r="M90" s="36" t="s">
        <v>61</v>
      </c>
      <c r="N90" s="41" t="s">
        <v>62</v>
      </c>
      <c r="O90" s="53">
        <f>P90/E90</f>
        <v>298.57142857142856</v>
      </c>
      <c r="P90" s="51">
        <v>1254</v>
      </c>
      <c r="Q90" s="51">
        <v>931</v>
      </c>
      <c r="R90" s="43"/>
    </row>
    <row r="91" spans="1:18" ht="13.5">
      <c r="A91" s="43"/>
      <c r="B91" s="43"/>
      <c r="C91" s="51">
        <v>18</v>
      </c>
      <c r="D91" s="51">
        <v>30.6</v>
      </c>
      <c r="E91" s="51">
        <v>2.7</v>
      </c>
      <c r="F91" s="51" t="s">
        <v>59</v>
      </c>
      <c r="G91" s="51">
        <v>111</v>
      </c>
      <c r="H91" s="51">
        <v>0.55</v>
      </c>
      <c r="I91" s="51" t="s">
        <v>56</v>
      </c>
      <c r="J91" s="51">
        <v>32</v>
      </c>
      <c r="K91" s="51">
        <v>36</v>
      </c>
      <c r="L91" s="51"/>
      <c r="M91" s="36" t="s">
        <v>61</v>
      </c>
      <c r="N91" s="41" t="s">
        <v>62</v>
      </c>
      <c r="O91" s="53">
        <f>P91/E91</f>
        <v>391.85185185185185</v>
      </c>
      <c r="P91" s="51">
        <v>1058</v>
      </c>
      <c r="Q91" s="51">
        <v>885</v>
      </c>
      <c r="R91" s="43"/>
    </row>
    <row r="92" spans="1:18" ht="13.5">
      <c r="A92" s="43"/>
      <c r="B92" s="43"/>
      <c r="C92" s="51">
        <v>25</v>
      </c>
      <c r="D92" s="51">
        <v>44</v>
      </c>
      <c r="E92" s="51">
        <v>2.7</v>
      </c>
      <c r="F92" s="51" t="s">
        <v>139</v>
      </c>
      <c r="G92" s="51">
        <v>107</v>
      </c>
      <c r="H92" s="90">
        <v>0.4</v>
      </c>
      <c r="I92" s="51">
        <v>1</v>
      </c>
      <c r="J92" s="51">
        <v>29</v>
      </c>
      <c r="K92" s="51">
        <v>32</v>
      </c>
      <c r="L92" s="51"/>
      <c r="M92" s="36" t="s">
        <v>61</v>
      </c>
      <c r="N92" s="41" t="s">
        <v>62</v>
      </c>
      <c r="O92" s="53">
        <f>P92/E92</f>
        <v>322.96296296296293</v>
      </c>
      <c r="P92" s="51">
        <v>872</v>
      </c>
      <c r="Q92" s="51">
        <v>664</v>
      </c>
      <c r="R92" s="43"/>
    </row>
    <row r="93" spans="1:18" ht="13.5">
      <c r="A93" s="43"/>
      <c r="B93" s="43"/>
      <c r="C93" s="51">
        <v>25</v>
      </c>
      <c r="D93" s="51">
        <v>45.1</v>
      </c>
      <c r="E93" s="51">
        <v>3.1</v>
      </c>
      <c r="F93" s="51" t="s">
        <v>145</v>
      </c>
      <c r="G93" s="51">
        <v>102</v>
      </c>
      <c r="H93" s="90">
        <v>0.35</v>
      </c>
      <c r="I93" s="51" t="s">
        <v>56</v>
      </c>
      <c r="J93" s="51">
        <v>30</v>
      </c>
      <c r="K93" s="51">
        <v>36</v>
      </c>
      <c r="L93" s="51"/>
      <c r="M93" s="36" t="s">
        <v>61</v>
      </c>
      <c r="N93" s="41" t="s">
        <v>62</v>
      </c>
      <c r="O93" s="53">
        <f>P93/E93</f>
        <v>187.74193548387098</v>
      </c>
      <c r="P93" s="51">
        <v>582</v>
      </c>
      <c r="Q93" s="51">
        <v>457</v>
      </c>
      <c r="R93" s="43"/>
    </row>
    <row r="94" spans="1:18" ht="13.5">
      <c r="A94" s="43"/>
      <c r="B94" s="43"/>
      <c r="C94" s="51">
        <v>25</v>
      </c>
      <c r="D94" s="51">
        <v>45.2</v>
      </c>
      <c r="E94" s="51">
        <v>1.4</v>
      </c>
      <c r="F94" s="51" t="s">
        <v>145</v>
      </c>
      <c r="G94" s="51">
        <v>102</v>
      </c>
      <c r="H94" s="90">
        <v>0.35</v>
      </c>
      <c r="I94" s="51" t="s">
        <v>56</v>
      </c>
      <c r="J94" s="51">
        <v>30</v>
      </c>
      <c r="K94" s="51">
        <v>36</v>
      </c>
      <c r="L94" s="51"/>
      <c r="M94" s="36" t="s">
        <v>61</v>
      </c>
      <c r="N94" s="41" t="s">
        <v>62</v>
      </c>
      <c r="O94" s="53">
        <f>P94/E94</f>
        <v>155.71428571428572</v>
      </c>
      <c r="P94" s="51">
        <v>218</v>
      </c>
      <c r="Q94" s="51">
        <v>179</v>
      </c>
      <c r="R94" s="43"/>
    </row>
    <row r="95" spans="1:18" ht="13.5">
      <c r="A95" s="43"/>
      <c r="B95" s="43"/>
      <c r="C95" s="51">
        <v>1</v>
      </c>
      <c r="D95" s="51">
        <v>3.1</v>
      </c>
      <c r="E95" s="51">
        <v>2.2</v>
      </c>
      <c r="F95" s="51" t="s">
        <v>72</v>
      </c>
      <c r="G95" s="51">
        <v>73</v>
      </c>
      <c r="H95" s="90">
        <v>0.75</v>
      </c>
      <c r="I95" s="51" t="s">
        <v>56</v>
      </c>
      <c r="J95" s="51">
        <v>27</v>
      </c>
      <c r="K95" s="51">
        <v>28</v>
      </c>
      <c r="L95" s="51"/>
      <c r="M95" s="36" t="s">
        <v>146</v>
      </c>
      <c r="N95" s="41" t="s">
        <v>62</v>
      </c>
      <c r="O95" s="53">
        <f>P95/E95</f>
        <v>476.3636363636363</v>
      </c>
      <c r="P95" s="51">
        <v>1048</v>
      </c>
      <c r="Q95" s="51">
        <v>659</v>
      </c>
      <c r="R95" s="43"/>
    </row>
    <row r="96" spans="1:18" ht="13.5">
      <c r="A96" s="43"/>
      <c r="B96" s="43"/>
      <c r="C96" s="51">
        <v>1</v>
      </c>
      <c r="D96" s="51">
        <v>3.2</v>
      </c>
      <c r="E96" s="51">
        <v>3.9</v>
      </c>
      <c r="F96" s="51" t="s">
        <v>72</v>
      </c>
      <c r="G96" s="51">
        <v>73</v>
      </c>
      <c r="H96" s="90">
        <v>0.75</v>
      </c>
      <c r="I96" s="51" t="s">
        <v>56</v>
      </c>
      <c r="J96" s="51">
        <v>27</v>
      </c>
      <c r="K96" s="51">
        <v>28</v>
      </c>
      <c r="L96" s="51"/>
      <c r="M96" s="36" t="s">
        <v>146</v>
      </c>
      <c r="N96" s="41" t="s">
        <v>62</v>
      </c>
      <c r="O96" s="53">
        <f>P96/E96</f>
        <v>533.0769230769231</v>
      </c>
      <c r="P96" s="51">
        <v>2079</v>
      </c>
      <c r="Q96" s="51">
        <v>1368</v>
      </c>
      <c r="R96" s="43"/>
    </row>
    <row r="97" spans="1:18" ht="13.5">
      <c r="A97" s="43"/>
      <c r="B97" s="43"/>
      <c r="C97" s="51">
        <v>2</v>
      </c>
      <c r="D97" s="51">
        <v>2.1</v>
      </c>
      <c r="E97" s="51">
        <v>1.5</v>
      </c>
      <c r="F97" s="51" t="s">
        <v>49</v>
      </c>
      <c r="G97" s="51">
        <v>83</v>
      </c>
      <c r="H97" s="90">
        <v>0.65</v>
      </c>
      <c r="I97" s="51" t="s">
        <v>56</v>
      </c>
      <c r="J97" s="51">
        <v>29</v>
      </c>
      <c r="K97" s="51">
        <v>28</v>
      </c>
      <c r="L97" s="51"/>
      <c r="M97" s="36" t="s">
        <v>146</v>
      </c>
      <c r="N97" s="41" t="s">
        <v>62</v>
      </c>
      <c r="O97" s="53">
        <f>P97/E97</f>
        <v>631.3333333333334</v>
      </c>
      <c r="P97" s="51">
        <v>947</v>
      </c>
      <c r="Q97" s="51">
        <v>808</v>
      </c>
      <c r="R97" s="43"/>
    </row>
    <row r="98" spans="1:18" ht="13.5">
      <c r="A98" s="43"/>
      <c r="B98" s="43"/>
      <c r="C98" s="51">
        <v>19</v>
      </c>
      <c r="D98" s="51">
        <v>12.3</v>
      </c>
      <c r="E98" s="51">
        <v>2.3</v>
      </c>
      <c r="F98" s="51" t="s">
        <v>59</v>
      </c>
      <c r="G98" s="51">
        <v>71</v>
      </c>
      <c r="H98" s="90">
        <v>0.65</v>
      </c>
      <c r="I98" s="51" t="s">
        <v>50</v>
      </c>
      <c r="J98" s="51">
        <v>29</v>
      </c>
      <c r="K98" s="51">
        <v>28</v>
      </c>
      <c r="L98" s="51"/>
      <c r="M98" s="36" t="s">
        <v>61</v>
      </c>
      <c r="N98" s="41" t="s">
        <v>62</v>
      </c>
      <c r="O98" s="53">
        <f>P98/E98</f>
        <v>236.08695652173915</v>
      </c>
      <c r="P98" s="51">
        <v>543</v>
      </c>
      <c r="Q98" s="51">
        <v>473</v>
      </c>
      <c r="R98" s="43"/>
    </row>
    <row r="99" spans="1:18" ht="13.5">
      <c r="A99" s="43"/>
      <c r="B99" s="43"/>
      <c r="C99" s="51">
        <v>23</v>
      </c>
      <c r="D99" s="51">
        <v>32.1</v>
      </c>
      <c r="E99" s="51">
        <v>1.2</v>
      </c>
      <c r="F99" s="51" t="s">
        <v>59</v>
      </c>
      <c r="G99" s="51">
        <v>63</v>
      </c>
      <c r="H99" s="90">
        <v>0.65</v>
      </c>
      <c r="I99" s="51">
        <v>1</v>
      </c>
      <c r="J99" s="51">
        <v>22</v>
      </c>
      <c r="K99" s="51">
        <v>22</v>
      </c>
      <c r="L99" s="51"/>
      <c r="M99" s="36" t="s">
        <v>61</v>
      </c>
      <c r="N99" s="41" t="s">
        <v>62</v>
      </c>
      <c r="O99" s="53">
        <f>P99/E99</f>
        <v>291.6666666666667</v>
      </c>
      <c r="P99" s="51">
        <v>350</v>
      </c>
      <c r="Q99" s="51">
        <v>293</v>
      </c>
      <c r="R99" s="43"/>
    </row>
    <row r="100" spans="1:18" ht="13.5">
      <c r="A100" s="43"/>
      <c r="B100" s="43"/>
      <c r="C100" s="88">
        <v>23</v>
      </c>
      <c r="D100" s="51">
        <v>32.2</v>
      </c>
      <c r="E100" s="51">
        <v>1.9</v>
      </c>
      <c r="F100" s="51" t="s">
        <v>59</v>
      </c>
      <c r="G100" s="51">
        <v>63</v>
      </c>
      <c r="H100" s="90">
        <v>0.65</v>
      </c>
      <c r="I100" s="51">
        <v>1</v>
      </c>
      <c r="J100" s="51">
        <v>22</v>
      </c>
      <c r="K100" s="51">
        <v>22</v>
      </c>
      <c r="L100" s="51"/>
      <c r="M100" s="36" t="s">
        <v>61</v>
      </c>
      <c r="N100" s="41" t="s">
        <v>62</v>
      </c>
      <c r="O100" s="53">
        <f>P100/E100</f>
        <v>381.0526315789474</v>
      </c>
      <c r="P100" s="51">
        <v>724</v>
      </c>
      <c r="Q100" s="51">
        <v>624</v>
      </c>
      <c r="R100" s="43"/>
    </row>
    <row r="101" spans="1:18" ht="13.5">
      <c r="A101" s="43"/>
      <c r="B101" s="43"/>
      <c r="C101" s="51">
        <v>23</v>
      </c>
      <c r="D101" s="51">
        <v>36.2</v>
      </c>
      <c r="E101" s="51">
        <v>1.1</v>
      </c>
      <c r="F101" s="51" t="s">
        <v>59</v>
      </c>
      <c r="G101" s="51">
        <v>61</v>
      </c>
      <c r="H101" s="90">
        <v>0.85</v>
      </c>
      <c r="I101" s="51" t="s">
        <v>56</v>
      </c>
      <c r="J101" s="51">
        <v>23</v>
      </c>
      <c r="K101" s="51">
        <v>20</v>
      </c>
      <c r="L101" s="51"/>
      <c r="M101" s="36" t="s">
        <v>61</v>
      </c>
      <c r="N101" s="41" t="s">
        <v>62</v>
      </c>
      <c r="O101" s="53">
        <f>P101/E101</f>
        <v>466.3636363636363</v>
      </c>
      <c r="P101" s="51">
        <v>513</v>
      </c>
      <c r="Q101" s="51">
        <v>381</v>
      </c>
      <c r="R101" s="43"/>
    </row>
    <row r="102" spans="1:18" ht="13.5">
      <c r="A102" s="84"/>
      <c r="B102" s="39" t="s">
        <v>53</v>
      </c>
      <c r="C102" s="43"/>
      <c r="D102" s="43"/>
      <c r="E102" s="43">
        <f>SUM(E81:E101)</f>
        <v>48.1</v>
      </c>
      <c r="F102" s="43"/>
      <c r="G102" s="43"/>
      <c r="H102" s="43"/>
      <c r="I102" s="43"/>
      <c r="J102" s="43"/>
      <c r="K102" s="43"/>
      <c r="L102" s="43"/>
      <c r="M102" s="50"/>
      <c r="N102" s="50"/>
      <c r="O102" s="43"/>
      <c r="P102" s="43">
        <f>SUM(P81:P101)</f>
        <v>17805</v>
      </c>
      <c r="Q102" s="43">
        <f>SUM(Q81:Q101)</f>
        <v>12903</v>
      </c>
      <c r="R102" s="43"/>
    </row>
    <row r="103" spans="1:18" ht="14.25">
      <c r="A103" s="45"/>
      <c r="B103" s="76" t="s">
        <v>58</v>
      </c>
      <c r="C103" s="77"/>
      <c r="D103" s="78"/>
      <c r="E103" s="91">
        <f>E22+E37+E52+E61+E80+E102</f>
        <v>199.49999999999997</v>
      </c>
      <c r="F103" s="80"/>
      <c r="G103" s="78"/>
      <c r="H103" s="78"/>
      <c r="I103" s="78"/>
      <c r="J103" s="78"/>
      <c r="K103" s="78"/>
      <c r="L103" s="78"/>
      <c r="M103" s="78"/>
      <c r="N103" s="78" t="s">
        <v>62</v>
      </c>
      <c r="O103" s="78"/>
      <c r="P103" s="78">
        <f>P22+P37+P52+P61+P80+P102</f>
        <v>73812</v>
      </c>
      <c r="Q103" s="92">
        <f>Q22+Q37+Q52+Q61+Q80+Q102</f>
        <v>53722</v>
      </c>
      <c r="R103" s="76"/>
    </row>
    <row r="105" spans="6:14" ht="13.5">
      <c r="F105"/>
      <c r="G105"/>
      <c r="H105"/>
      <c r="I105"/>
      <c r="J105"/>
      <c r="K105"/>
      <c r="L105"/>
      <c r="M105"/>
      <c r="N105"/>
    </row>
    <row r="106" ht="15">
      <c r="F106" s="2" t="s">
        <v>147</v>
      </c>
    </row>
  </sheetData>
  <sheetProtection selectLockedCells="1" selectUnlockedCells="1"/>
  <mergeCells count="2">
    <mergeCell ref="A1:R1"/>
    <mergeCell ref="A2:R2"/>
  </mergeCells>
  <printOptions/>
  <pageMargins left="0.45" right="0.45" top="0.49027777777777776" bottom="0.7201388888888889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3.375" style="1" customWidth="1"/>
    <col min="3" max="3" width="4.25390625" style="1" customWidth="1"/>
    <col min="4" max="4" width="4.75390625" style="1" customWidth="1"/>
    <col min="5" max="5" width="5.875" style="1" customWidth="1"/>
    <col min="6" max="6" width="11.75390625" style="1" customWidth="1"/>
    <col min="7" max="7" width="5.00390625" style="1" customWidth="1"/>
    <col min="8" max="8" width="5.875" style="1" customWidth="1"/>
    <col min="9" max="9" width="5.125" style="1" customWidth="1"/>
    <col min="10" max="10" width="5.25390625" style="1" customWidth="1"/>
    <col min="11" max="11" width="6.00390625" style="1" customWidth="1"/>
    <col min="12" max="12" width="6.875" style="1" customWidth="1"/>
    <col min="13" max="13" width="11.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1" spans="1:18" ht="27" customHeight="1">
      <c r="A1" s="6" t="s">
        <v>131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7" t="s">
        <v>132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4" spans="1:18" ht="14.25">
      <c r="A4" s="8"/>
      <c r="B4" s="8"/>
      <c r="C4" s="9" t="s">
        <v>6</v>
      </c>
      <c r="D4" s="8" t="s">
        <v>6</v>
      </c>
      <c r="E4" s="8" t="s">
        <v>7</v>
      </c>
      <c r="F4" s="10" t="s">
        <v>8</v>
      </c>
      <c r="G4" s="11"/>
      <c r="H4" s="11"/>
      <c r="I4" s="11"/>
      <c r="J4" s="11"/>
      <c r="K4" s="12"/>
      <c r="L4" s="13" t="s">
        <v>9</v>
      </c>
      <c r="M4" s="13" t="s">
        <v>10</v>
      </c>
      <c r="N4" s="14" t="s">
        <v>11</v>
      </c>
      <c r="O4" s="9"/>
      <c r="P4" s="15" t="s">
        <v>12</v>
      </c>
      <c r="Q4" s="16"/>
      <c r="R4" s="14" t="s">
        <v>13</v>
      </c>
    </row>
    <row r="5" spans="1:18" ht="14.25">
      <c r="A5" s="17" t="s">
        <v>14</v>
      </c>
      <c r="B5" s="17" t="s">
        <v>15</v>
      </c>
      <c r="C5" s="18" t="s">
        <v>16</v>
      </c>
      <c r="D5" s="17" t="s">
        <v>17</v>
      </c>
      <c r="E5" s="17" t="s">
        <v>18</v>
      </c>
      <c r="F5" s="19" t="s">
        <v>19</v>
      </c>
      <c r="G5" s="20"/>
      <c r="H5" s="20"/>
      <c r="I5" s="20"/>
      <c r="J5" s="20"/>
      <c r="K5" s="21"/>
      <c r="L5" s="22" t="s">
        <v>20</v>
      </c>
      <c r="M5" s="22" t="s">
        <v>21</v>
      </c>
      <c r="N5" s="23" t="s">
        <v>22</v>
      </c>
      <c r="O5" s="24"/>
      <c r="P5" s="25" t="s">
        <v>23</v>
      </c>
      <c r="Q5" s="26"/>
      <c r="R5" s="23" t="s">
        <v>24</v>
      </c>
    </row>
    <row r="6" spans="1:18" ht="14.25">
      <c r="A6" s="17" t="s">
        <v>25</v>
      </c>
      <c r="B6" s="17"/>
      <c r="C6" s="18"/>
      <c r="D6" s="17"/>
      <c r="E6" s="17"/>
      <c r="F6" s="17" t="s">
        <v>26</v>
      </c>
      <c r="G6" s="27" t="s">
        <v>27</v>
      </c>
      <c r="H6" s="17" t="s">
        <v>28</v>
      </c>
      <c r="I6" s="27" t="s">
        <v>29</v>
      </c>
      <c r="J6" s="17" t="s">
        <v>30</v>
      </c>
      <c r="K6" s="8" t="s">
        <v>31</v>
      </c>
      <c r="L6" s="22" t="s">
        <v>32</v>
      </c>
      <c r="M6" s="22" t="s">
        <v>33</v>
      </c>
      <c r="N6" s="17" t="s">
        <v>34</v>
      </c>
      <c r="O6" s="16" t="s">
        <v>35</v>
      </c>
      <c r="P6" s="14" t="s">
        <v>36</v>
      </c>
      <c r="Q6" s="14" t="s">
        <v>37</v>
      </c>
      <c r="R6" s="23" t="s">
        <v>38</v>
      </c>
    </row>
    <row r="7" spans="1:18" ht="14.25">
      <c r="A7" s="28"/>
      <c r="B7" s="28"/>
      <c r="C7" s="24"/>
      <c r="D7" s="28"/>
      <c r="E7" s="28"/>
      <c r="F7" s="28"/>
      <c r="G7" s="29"/>
      <c r="H7" s="28" t="s">
        <v>39</v>
      </c>
      <c r="I7" s="29" t="s">
        <v>40</v>
      </c>
      <c r="J7" s="28" t="s">
        <v>41</v>
      </c>
      <c r="K7" s="28" t="s">
        <v>41</v>
      </c>
      <c r="L7" s="30" t="s">
        <v>42</v>
      </c>
      <c r="M7" s="30" t="s">
        <v>43</v>
      </c>
      <c r="N7" s="28"/>
      <c r="O7" s="26" t="s">
        <v>44</v>
      </c>
      <c r="P7" s="31" t="s">
        <v>45</v>
      </c>
      <c r="Q7" s="31" t="s">
        <v>46</v>
      </c>
      <c r="R7" s="31" t="s">
        <v>47</v>
      </c>
    </row>
    <row r="8" spans="1:18" ht="12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3">
        <v>15</v>
      </c>
      <c r="P8" s="33">
        <v>16</v>
      </c>
      <c r="Q8" s="33">
        <v>17</v>
      </c>
      <c r="R8" s="33">
        <v>18</v>
      </c>
    </row>
    <row r="9" spans="1:18" ht="13.5">
      <c r="A9" s="43">
        <v>1</v>
      </c>
      <c r="B9" s="43" t="s">
        <v>54</v>
      </c>
      <c r="C9" s="51">
        <v>15</v>
      </c>
      <c r="D9" s="51">
        <v>10.2</v>
      </c>
      <c r="E9" s="51">
        <v>2.2</v>
      </c>
      <c r="F9" s="51" t="s">
        <v>84</v>
      </c>
      <c r="G9" s="51">
        <v>60</v>
      </c>
      <c r="H9" s="51">
        <v>0.7</v>
      </c>
      <c r="I9" s="51" t="s">
        <v>56</v>
      </c>
      <c r="J9" s="51">
        <v>21</v>
      </c>
      <c r="K9" s="51">
        <v>22</v>
      </c>
      <c r="L9" s="51">
        <v>4860</v>
      </c>
      <c r="M9" s="41" t="s">
        <v>148</v>
      </c>
      <c r="N9" s="41" t="s">
        <v>62</v>
      </c>
      <c r="O9" s="53">
        <f>P9/E9</f>
        <v>395.45454545454544</v>
      </c>
      <c r="P9" s="51">
        <v>870</v>
      </c>
      <c r="Q9" s="51">
        <v>606</v>
      </c>
      <c r="R9" s="43"/>
    </row>
    <row r="10" spans="1:18" ht="13.5">
      <c r="A10" s="43"/>
      <c r="B10" s="43"/>
      <c r="C10" s="51">
        <v>15</v>
      </c>
      <c r="D10" s="51">
        <v>31.1</v>
      </c>
      <c r="E10" s="51">
        <v>3.6</v>
      </c>
      <c r="F10" s="51" t="s">
        <v>144</v>
      </c>
      <c r="G10" s="51">
        <v>101</v>
      </c>
      <c r="H10" s="51">
        <v>0.5</v>
      </c>
      <c r="I10" s="51" t="s">
        <v>56</v>
      </c>
      <c r="J10" s="51">
        <v>29</v>
      </c>
      <c r="K10" s="51">
        <v>32</v>
      </c>
      <c r="L10" s="51">
        <v>2580</v>
      </c>
      <c r="M10" s="41" t="s">
        <v>148</v>
      </c>
      <c r="N10" s="41" t="s">
        <v>62</v>
      </c>
      <c r="O10" s="53">
        <f>P10/E10</f>
        <v>459.16666666666663</v>
      </c>
      <c r="P10" s="51">
        <v>1653</v>
      </c>
      <c r="Q10" s="51">
        <v>1149</v>
      </c>
      <c r="R10" s="43"/>
    </row>
    <row r="11" spans="1:18" ht="13.5">
      <c r="A11" s="43"/>
      <c r="B11" s="43"/>
      <c r="C11" s="51">
        <v>15</v>
      </c>
      <c r="D11" s="51">
        <v>31.2</v>
      </c>
      <c r="E11" s="51">
        <v>2</v>
      </c>
      <c r="F11" s="51" t="s">
        <v>144</v>
      </c>
      <c r="G11" s="51">
        <v>101</v>
      </c>
      <c r="H11" s="51">
        <v>0.5</v>
      </c>
      <c r="I11" s="51" t="s">
        <v>56</v>
      </c>
      <c r="J11" s="51">
        <v>29</v>
      </c>
      <c r="K11" s="51">
        <v>32</v>
      </c>
      <c r="L11" s="51">
        <v>2580</v>
      </c>
      <c r="M11" s="41" t="s">
        <v>148</v>
      </c>
      <c r="N11" s="41" t="s">
        <v>62</v>
      </c>
      <c r="O11" s="53">
        <f>P11/E11</f>
        <v>452.5</v>
      </c>
      <c r="P11" s="51">
        <v>905</v>
      </c>
      <c r="Q11" s="51">
        <v>553</v>
      </c>
      <c r="R11" s="43"/>
    </row>
    <row r="12" spans="1:18" ht="13.5">
      <c r="A12" s="43"/>
      <c r="B12" s="43"/>
      <c r="C12" s="51">
        <v>15</v>
      </c>
      <c r="D12" s="51">
        <v>36.1</v>
      </c>
      <c r="E12" s="51">
        <v>4</v>
      </c>
      <c r="F12" s="51" t="s">
        <v>49</v>
      </c>
      <c r="G12" s="51">
        <v>111</v>
      </c>
      <c r="H12" s="51">
        <v>0.5</v>
      </c>
      <c r="I12" s="51" t="s">
        <v>56</v>
      </c>
      <c r="J12" s="51">
        <v>33</v>
      </c>
      <c r="K12" s="51">
        <v>34</v>
      </c>
      <c r="L12" s="51">
        <v>5580</v>
      </c>
      <c r="M12" s="41" t="s">
        <v>148</v>
      </c>
      <c r="N12" s="41" t="s">
        <v>62</v>
      </c>
      <c r="O12" s="53">
        <f>P12/E12</f>
        <v>456.5</v>
      </c>
      <c r="P12" s="51">
        <v>1826</v>
      </c>
      <c r="Q12" s="51">
        <v>1277</v>
      </c>
      <c r="R12" s="43"/>
    </row>
    <row r="13" spans="1:18" ht="13.5">
      <c r="A13" s="43"/>
      <c r="B13" s="43"/>
      <c r="C13" s="51">
        <v>15</v>
      </c>
      <c r="D13" s="51">
        <v>35.1</v>
      </c>
      <c r="E13" s="51">
        <v>1.7000000000000002</v>
      </c>
      <c r="F13" s="51" t="s">
        <v>84</v>
      </c>
      <c r="G13" s="51">
        <v>54</v>
      </c>
      <c r="H13" s="51">
        <v>0.8</v>
      </c>
      <c r="I13" s="51" t="s">
        <v>50</v>
      </c>
      <c r="J13" s="51">
        <v>24</v>
      </c>
      <c r="K13" s="51">
        <v>26</v>
      </c>
      <c r="L13" s="51">
        <v>5000</v>
      </c>
      <c r="M13" s="41" t="s">
        <v>148</v>
      </c>
      <c r="N13" s="41" t="s">
        <v>62</v>
      </c>
      <c r="O13" s="53">
        <f>P13/E13</f>
        <v>300.5882352941176</v>
      </c>
      <c r="P13" s="51">
        <v>511</v>
      </c>
      <c r="Q13" s="51">
        <v>342</v>
      </c>
      <c r="R13" s="43"/>
    </row>
    <row r="14" spans="1:18" ht="13.5">
      <c r="A14" s="43"/>
      <c r="B14" s="43"/>
      <c r="C14" s="51">
        <v>15</v>
      </c>
      <c r="D14" s="51">
        <v>34</v>
      </c>
      <c r="E14" s="51">
        <v>1</v>
      </c>
      <c r="F14" s="51" t="s">
        <v>55</v>
      </c>
      <c r="G14" s="51">
        <v>102</v>
      </c>
      <c r="H14" s="51">
        <v>0.5</v>
      </c>
      <c r="I14" s="51" t="s">
        <v>149</v>
      </c>
      <c r="J14" s="51">
        <v>30</v>
      </c>
      <c r="K14" s="51">
        <v>36</v>
      </c>
      <c r="L14" s="51">
        <v>10600</v>
      </c>
      <c r="M14" s="41" t="s">
        <v>148</v>
      </c>
      <c r="N14" s="41" t="s">
        <v>62</v>
      </c>
      <c r="O14" s="53">
        <f>P14/E14</f>
        <v>229</v>
      </c>
      <c r="P14" s="51">
        <v>229</v>
      </c>
      <c r="Q14" s="51">
        <v>179</v>
      </c>
      <c r="R14" s="43"/>
    </row>
    <row r="15" spans="1:18" ht="13.5">
      <c r="A15" s="43"/>
      <c r="B15" s="39" t="s">
        <v>53</v>
      </c>
      <c r="C15" s="51"/>
      <c r="D15" s="51"/>
      <c r="E15" s="43">
        <f>E14+E13+E12+E11+E10+E9</f>
        <v>14.5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f>P14+P13+P12+P11+P10+P9</f>
        <v>5994</v>
      </c>
      <c r="Q15" s="43">
        <f>Q14+Q13+Q12+Q11+Q10+Q9</f>
        <v>4106</v>
      </c>
      <c r="R15" s="43"/>
    </row>
    <row r="16" spans="1:18" ht="13.5">
      <c r="A16" s="43">
        <v>2</v>
      </c>
      <c r="B16" s="43" t="s">
        <v>115</v>
      </c>
      <c r="C16" s="51">
        <v>4</v>
      </c>
      <c r="D16" s="51">
        <v>4.4</v>
      </c>
      <c r="E16" s="51">
        <v>2.6</v>
      </c>
      <c r="F16" s="38" t="s">
        <v>150</v>
      </c>
      <c r="G16" s="51">
        <v>91</v>
      </c>
      <c r="H16" s="51">
        <v>0.55</v>
      </c>
      <c r="I16" s="51" t="s">
        <v>149</v>
      </c>
      <c r="J16" s="51">
        <v>30</v>
      </c>
      <c r="K16" s="51">
        <v>34</v>
      </c>
      <c r="L16" s="51">
        <v>6100</v>
      </c>
      <c r="M16" s="36" t="s">
        <v>151</v>
      </c>
      <c r="N16" s="41" t="s">
        <v>62</v>
      </c>
      <c r="O16" s="53">
        <f>P16/E16</f>
        <v>335.7692307692308</v>
      </c>
      <c r="P16" s="51">
        <v>873</v>
      </c>
      <c r="Q16" s="51">
        <v>679</v>
      </c>
      <c r="R16" s="43"/>
    </row>
    <row r="17" spans="1:18" ht="13.5">
      <c r="A17" s="43"/>
      <c r="B17" s="43"/>
      <c r="C17" s="51">
        <v>27</v>
      </c>
      <c r="D17" s="51">
        <v>38.3</v>
      </c>
      <c r="E17" s="51">
        <v>0.2</v>
      </c>
      <c r="F17" s="38" t="s">
        <v>59</v>
      </c>
      <c r="G17" s="51">
        <v>66</v>
      </c>
      <c r="H17" s="51">
        <v>0.7</v>
      </c>
      <c r="I17" s="51" t="s">
        <v>56</v>
      </c>
      <c r="J17" s="51">
        <v>24</v>
      </c>
      <c r="K17" s="51">
        <v>22</v>
      </c>
      <c r="L17" s="51">
        <v>3700</v>
      </c>
      <c r="M17" s="36" t="s">
        <v>151</v>
      </c>
      <c r="N17" s="41" t="s">
        <v>62</v>
      </c>
      <c r="O17" s="53">
        <f>P17/E17</f>
        <v>325</v>
      </c>
      <c r="P17" s="51">
        <v>65</v>
      </c>
      <c r="Q17" s="51">
        <v>38</v>
      </c>
      <c r="R17" s="43"/>
    </row>
    <row r="18" spans="1:18" ht="13.5">
      <c r="A18" s="43"/>
      <c r="B18" s="43"/>
      <c r="C18" s="51">
        <v>27</v>
      </c>
      <c r="D18" s="51">
        <v>14.1</v>
      </c>
      <c r="E18" s="51">
        <v>0.6000000000000001</v>
      </c>
      <c r="F18" s="38" t="s">
        <v>59</v>
      </c>
      <c r="G18" s="51">
        <v>47</v>
      </c>
      <c r="H18" s="51">
        <v>0.75</v>
      </c>
      <c r="I18" s="51">
        <v>1</v>
      </c>
      <c r="J18" s="51">
        <v>17</v>
      </c>
      <c r="K18" s="51">
        <v>16</v>
      </c>
      <c r="L18" s="51">
        <v>2110</v>
      </c>
      <c r="M18" s="36" t="s">
        <v>151</v>
      </c>
      <c r="N18" s="41" t="s">
        <v>62</v>
      </c>
      <c r="O18" s="53">
        <f>P18/E18</f>
        <v>411.66666666666663</v>
      </c>
      <c r="P18" s="51">
        <v>247</v>
      </c>
      <c r="Q18" s="51">
        <v>139</v>
      </c>
      <c r="R18" s="43"/>
    </row>
    <row r="19" spans="1:18" ht="13.5">
      <c r="A19" s="43"/>
      <c r="B19" s="43"/>
      <c r="C19" s="51">
        <v>27</v>
      </c>
      <c r="D19" s="51">
        <v>14.2</v>
      </c>
      <c r="E19" s="51">
        <v>0.7</v>
      </c>
      <c r="F19" s="38" t="s">
        <v>59</v>
      </c>
      <c r="G19" s="51">
        <v>47</v>
      </c>
      <c r="H19" s="51">
        <v>0.75</v>
      </c>
      <c r="I19" s="51">
        <v>1</v>
      </c>
      <c r="J19" s="51">
        <v>17</v>
      </c>
      <c r="K19" s="51">
        <v>16</v>
      </c>
      <c r="L19" s="51">
        <v>2110</v>
      </c>
      <c r="M19" s="36" t="s">
        <v>151</v>
      </c>
      <c r="N19" s="41" t="s">
        <v>62</v>
      </c>
      <c r="O19" s="53">
        <f>P19/E19</f>
        <v>215.71428571428572</v>
      </c>
      <c r="P19" s="51">
        <v>151</v>
      </c>
      <c r="Q19" s="51">
        <v>108</v>
      </c>
      <c r="R19" s="43"/>
    </row>
    <row r="20" spans="1:18" ht="13.5">
      <c r="A20" s="43"/>
      <c r="B20" s="43"/>
      <c r="C20" s="51">
        <v>27</v>
      </c>
      <c r="D20" s="52">
        <v>35.1</v>
      </c>
      <c r="E20" s="51">
        <v>0.30000000000000004</v>
      </c>
      <c r="F20" s="38" t="s">
        <v>59</v>
      </c>
      <c r="G20" s="51">
        <v>51</v>
      </c>
      <c r="H20" s="51">
        <v>0.85</v>
      </c>
      <c r="I20" s="51" t="s">
        <v>149</v>
      </c>
      <c r="J20" s="51">
        <v>19</v>
      </c>
      <c r="K20" s="51">
        <v>16</v>
      </c>
      <c r="L20" s="51">
        <v>220</v>
      </c>
      <c r="M20" s="36" t="s">
        <v>151</v>
      </c>
      <c r="N20" s="41" t="s">
        <v>62</v>
      </c>
      <c r="O20" s="53">
        <f>P20/E20</f>
        <v>216.66666666666663</v>
      </c>
      <c r="P20" s="51">
        <v>65</v>
      </c>
      <c r="Q20" s="51">
        <v>45</v>
      </c>
      <c r="R20" s="43"/>
    </row>
    <row r="21" spans="1:18" ht="13.5">
      <c r="A21" s="43"/>
      <c r="B21" s="39" t="s">
        <v>53</v>
      </c>
      <c r="C21" s="43"/>
      <c r="D21" s="43"/>
      <c r="E21" s="43">
        <f>SUM(E16:E20)</f>
        <v>4.4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f>SUM(P16:P20)</f>
        <v>1401</v>
      </c>
      <c r="Q21" s="43">
        <f>SUM(Q16:Q20)</f>
        <v>1009</v>
      </c>
      <c r="R21" s="43"/>
    </row>
    <row r="22" spans="1:18" ht="13.5">
      <c r="A22" s="43">
        <v>3</v>
      </c>
      <c r="B22" s="43" t="s">
        <v>75</v>
      </c>
      <c r="C22" s="51">
        <v>35</v>
      </c>
      <c r="D22" s="51">
        <v>22.1</v>
      </c>
      <c r="E22" s="51">
        <v>3.5</v>
      </c>
      <c r="F22" s="38" t="s">
        <v>152</v>
      </c>
      <c r="G22" s="51">
        <v>122</v>
      </c>
      <c r="H22" s="51">
        <v>0.6000000000000001</v>
      </c>
      <c r="I22" s="51" t="s">
        <v>149</v>
      </c>
      <c r="J22" s="51">
        <v>33</v>
      </c>
      <c r="K22" s="51">
        <v>32</v>
      </c>
      <c r="L22" s="51">
        <v>6200</v>
      </c>
      <c r="M22" s="36" t="s">
        <v>148</v>
      </c>
      <c r="N22" s="41" t="s">
        <v>62</v>
      </c>
      <c r="O22" s="53">
        <f>P22/E22</f>
        <v>432.57142857142856</v>
      </c>
      <c r="P22" s="51">
        <v>1514</v>
      </c>
      <c r="Q22" s="51">
        <v>1250</v>
      </c>
      <c r="R22" s="43"/>
    </row>
    <row r="23" spans="1:18" ht="13.5">
      <c r="A23" s="43"/>
      <c r="B23" s="43"/>
      <c r="C23" s="51">
        <v>23</v>
      </c>
      <c r="D23" s="51">
        <v>13.1</v>
      </c>
      <c r="E23" s="51">
        <v>2</v>
      </c>
      <c r="F23" s="38" t="s">
        <v>85</v>
      </c>
      <c r="G23" s="51">
        <v>117</v>
      </c>
      <c r="H23" s="51">
        <v>0.65</v>
      </c>
      <c r="I23" s="51">
        <v>1</v>
      </c>
      <c r="J23" s="51">
        <v>31</v>
      </c>
      <c r="K23" s="51">
        <v>30</v>
      </c>
      <c r="L23" s="51">
        <v>6000</v>
      </c>
      <c r="M23" s="36" t="s">
        <v>127</v>
      </c>
      <c r="N23" s="41" t="s">
        <v>62</v>
      </c>
      <c r="O23" s="53">
        <f>P23/E23</f>
        <v>736.5</v>
      </c>
      <c r="P23" s="51">
        <v>1473</v>
      </c>
      <c r="Q23" s="51">
        <v>1094</v>
      </c>
      <c r="R23" s="43"/>
    </row>
    <row r="24" spans="1:18" ht="13.5">
      <c r="A24" s="43"/>
      <c r="B24" s="43"/>
      <c r="C24" s="51">
        <v>24</v>
      </c>
      <c r="D24" s="52">
        <v>21.1</v>
      </c>
      <c r="E24" s="51">
        <v>3.8</v>
      </c>
      <c r="F24" s="38" t="s">
        <v>153</v>
      </c>
      <c r="G24" s="51">
        <v>112</v>
      </c>
      <c r="H24" s="51">
        <v>0.65</v>
      </c>
      <c r="I24" s="51">
        <v>1</v>
      </c>
      <c r="J24" s="51">
        <v>28</v>
      </c>
      <c r="K24" s="51">
        <v>30</v>
      </c>
      <c r="L24" s="51">
        <v>6240</v>
      </c>
      <c r="M24" s="36" t="s">
        <v>127</v>
      </c>
      <c r="N24" s="41" t="s">
        <v>62</v>
      </c>
      <c r="O24" s="53">
        <f>P24/E24</f>
        <v>566.3157894736843</v>
      </c>
      <c r="P24" s="51">
        <v>2152</v>
      </c>
      <c r="Q24" s="51">
        <v>1684</v>
      </c>
      <c r="R24" s="43"/>
    </row>
    <row r="25" spans="1:18" ht="13.5">
      <c r="A25" s="43"/>
      <c r="B25" s="39" t="s">
        <v>53</v>
      </c>
      <c r="C25" s="43"/>
      <c r="D25" s="43"/>
      <c r="E25" s="43">
        <f>E24+E23+E22</f>
        <v>9.3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P24+P23+P22</f>
        <v>5139</v>
      </c>
      <c r="Q25" s="43">
        <f>Q24+Q23+Q22</f>
        <v>4028</v>
      </c>
      <c r="R25" s="43"/>
    </row>
    <row r="26" spans="1:18" ht="13.5">
      <c r="A26" s="43">
        <v>4</v>
      </c>
      <c r="B26" s="43" t="s">
        <v>48</v>
      </c>
      <c r="C26" s="51">
        <v>28</v>
      </c>
      <c r="D26" s="51">
        <v>2.2</v>
      </c>
      <c r="E26" s="51">
        <v>2.1</v>
      </c>
      <c r="F26" s="38" t="s">
        <v>59</v>
      </c>
      <c r="G26" s="51">
        <v>63</v>
      </c>
      <c r="H26" s="51">
        <v>0.85</v>
      </c>
      <c r="I26" s="51" t="s">
        <v>56</v>
      </c>
      <c r="J26" s="51">
        <v>21</v>
      </c>
      <c r="K26" s="51">
        <v>28</v>
      </c>
      <c r="L26" s="51">
        <v>3510</v>
      </c>
      <c r="M26" s="36" t="s">
        <v>148</v>
      </c>
      <c r="N26" s="41" t="s">
        <v>62</v>
      </c>
      <c r="O26" s="53">
        <f>P26/E26</f>
        <v>362.85714285714283</v>
      </c>
      <c r="P26" s="51">
        <v>762</v>
      </c>
      <c r="Q26" s="51">
        <v>606</v>
      </c>
      <c r="R26" s="43"/>
    </row>
    <row r="27" spans="1:18" ht="13.5">
      <c r="A27" s="43"/>
      <c r="B27" s="43"/>
      <c r="C27" s="51">
        <v>25</v>
      </c>
      <c r="D27" s="52">
        <v>18.1</v>
      </c>
      <c r="E27" s="51">
        <v>1.7000000000000002</v>
      </c>
      <c r="F27" s="38" t="s">
        <v>55</v>
      </c>
      <c r="G27" s="51">
        <v>65</v>
      </c>
      <c r="H27" s="51">
        <v>0.7</v>
      </c>
      <c r="I27" s="51" t="s">
        <v>149</v>
      </c>
      <c r="J27" s="51">
        <v>25</v>
      </c>
      <c r="K27" s="51">
        <v>24</v>
      </c>
      <c r="L27" s="51">
        <v>2450</v>
      </c>
      <c r="M27" s="36" t="s">
        <v>148</v>
      </c>
      <c r="N27" s="41" t="s">
        <v>62</v>
      </c>
      <c r="O27" s="53">
        <f>P27/E27</f>
        <v>333.52941176470586</v>
      </c>
      <c r="P27" s="51">
        <v>567</v>
      </c>
      <c r="Q27" s="51">
        <v>479</v>
      </c>
      <c r="R27" s="43"/>
    </row>
    <row r="28" spans="1:18" ht="13.5">
      <c r="A28" s="43"/>
      <c r="B28" s="39" t="s">
        <v>53</v>
      </c>
      <c r="C28" s="43"/>
      <c r="D28" s="43"/>
      <c r="E28" s="43">
        <f>SUM(E26:E27)</f>
        <v>3.8000000000000003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f>SUM(P26:P27)</f>
        <v>1329</v>
      </c>
      <c r="Q28" s="43">
        <f>SUM(Q26:Q27)</f>
        <v>1085</v>
      </c>
      <c r="R28" s="43"/>
    </row>
    <row r="29" spans="1:18" ht="13.5">
      <c r="A29" s="43">
        <v>5</v>
      </c>
      <c r="B29" s="43" t="s">
        <v>73</v>
      </c>
      <c r="C29" s="51">
        <v>8</v>
      </c>
      <c r="D29" s="51">
        <v>16.6</v>
      </c>
      <c r="E29" s="51">
        <v>2.3</v>
      </c>
      <c r="F29" s="38" t="s">
        <v>59</v>
      </c>
      <c r="G29" s="51">
        <v>94</v>
      </c>
      <c r="H29" s="51">
        <v>0.4</v>
      </c>
      <c r="I29" s="51">
        <v>2</v>
      </c>
      <c r="J29" s="51">
        <v>26</v>
      </c>
      <c r="K29" s="51">
        <v>32</v>
      </c>
      <c r="L29" s="51">
        <v>4420</v>
      </c>
      <c r="M29" s="36" t="s">
        <v>148</v>
      </c>
      <c r="N29" s="41" t="s">
        <v>62</v>
      </c>
      <c r="O29" s="53">
        <f>P29/E29</f>
        <v>436.0869565217392</v>
      </c>
      <c r="P29" s="51">
        <v>1003</v>
      </c>
      <c r="Q29" s="51">
        <v>548</v>
      </c>
      <c r="R29" s="43"/>
    </row>
    <row r="30" spans="1:18" ht="13.5">
      <c r="A30" s="43"/>
      <c r="B30" s="43"/>
      <c r="C30" s="51">
        <v>10</v>
      </c>
      <c r="D30" s="75">
        <v>9.1</v>
      </c>
      <c r="E30" s="51">
        <v>1.6</v>
      </c>
      <c r="F30" s="38" t="s">
        <v>59</v>
      </c>
      <c r="G30" s="51">
        <v>72</v>
      </c>
      <c r="H30" s="51">
        <v>0.7</v>
      </c>
      <c r="I30" s="51" t="s">
        <v>149</v>
      </c>
      <c r="J30" s="51">
        <v>26</v>
      </c>
      <c r="K30" s="51">
        <v>28</v>
      </c>
      <c r="L30" s="51">
        <v>46920</v>
      </c>
      <c r="M30" s="36" t="s">
        <v>148</v>
      </c>
      <c r="N30" s="41" t="s">
        <v>62</v>
      </c>
      <c r="O30" s="53">
        <f>P30/E30</f>
        <v>346.25</v>
      </c>
      <c r="P30" s="51">
        <v>554</v>
      </c>
      <c r="Q30" s="51">
        <v>378</v>
      </c>
      <c r="R30" s="43"/>
    </row>
    <row r="31" spans="1:18" ht="13.5">
      <c r="A31" s="43"/>
      <c r="B31" s="39" t="s">
        <v>53</v>
      </c>
      <c r="C31" s="43"/>
      <c r="D31" s="43"/>
      <c r="E31" s="43">
        <f>SUM(E29:E30)</f>
        <v>3.9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f>SUM(P29:P30)</f>
        <v>1557</v>
      </c>
      <c r="Q31" s="43">
        <f>SUM(Q29:Q30)</f>
        <v>926</v>
      </c>
      <c r="R31" s="43"/>
    </row>
    <row r="32" spans="1:18" ht="14.25">
      <c r="A32" s="93"/>
      <c r="B32" s="45" t="s">
        <v>58</v>
      </c>
      <c r="C32" s="61"/>
      <c r="D32" s="47"/>
      <c r="E32" s="62">
        <f>E31+E28+E25+E21+E15</f>
        <v>35.9</v>
      </c>
      <c r="F32" s="63"/>
      <c r="G32" s="47"/>
      <c r="H32" s="47"/>
      <c r="I32" s="47"/>
      <c r="J32" s="47"/>
      <c r="K32" s="47"/>
      <c r="L32" s="47"/>
      <c r="M32" s="47"/>
      <c r="N32" s="47" t="s">
        <v>62</v>
      </c>
      <c r="O32" s="94"/>
      <c r="P32" s="95">
        <f>P31+P28+P25+P21+P15</f>
        <v>15420</v>
      </c>
      <c r="Q32" s="95">
        <f>Q31+Q28+Q25+Q21+Q15</f>
        <v>11154</v>
      </c>
      <c r="R32" s="96"/>
    </row>
    <row r="33" spans="1:18" ht="14.25">
      <c r="A33" s="54"/>
      <c r="B33" s="54"/>
      <c r="C33" s="4"/>
      <c r="D33" s="4"/>
      <c r="E33" s="97"/>
      <c r="F33" s="9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4"/>
    </row>
    <row r="34" spans="1:18" ht="13.5">
      <c r="A34" s="54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54"/>
    </row>
    <row r="35" spans="1:18" ht="16.5">
      <c r="A35" s="54"/>
      <c r="F35" s="2" t="s">
        <v>154</v>
      </c>
      <c r="O35" s="99"/>
      <c r="P35" s="99"/>
      <c r="Q35" s="99"/>
      <c r="R35" s="54"/>
    </row>
  </sheetData>
  <sheetProtection selectLockedCells="1" selectUnlockedCells="1"/>
  <mergeCells count="2">
    <mergeCell ref="A1:R1"/>
    <mergeCell ref="A2:R2"/>
  </mergeCells>
  <printOptions/>
  <pageMargins left="0.35138888888888886" right="0.39375" top="0.3729166666666667" bottom="0.20972222222222223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6"/>
  <sheetViews>
    <sheetView workbookViewId="0" topLeftCell="Y1">
      <selection activeCell="A1" sqref="A1"/>
    </sheetView>
  </sheetViews>
  <sheetFormatPr defaultColWidth="9.00390625" defaultRowHeight="12.75"/>
  <cols>
    <col min="1" max="1" width="2.875" style="1" customWidth="1"/>
    <col min="2" max="2" width="15.125" style="1" customWidth="1"/>
    <col min="3" max="3" width="4.25390625" style="1" customWidth="1"/>
    <col min="4" max="4" width="4.75390625" style="1" customWidth="1"/>
    <col min="5" max="5" width="7.875" style="1" customWidth="1"/>
    <col min="6" max="6" width="12.75390625" style="1" customWidth="1"/>
    <col min="7" max="7" width="5.00390625" style="1" customWidth="1"/>
    <col min="8" max="8" width="5.875" style="1" customWidth="1"/>
    <col min="9" max="9" width="6.125" style="1" customWidth="1"/>
    <col min="10" max="10" width="6.375" style="1" customWidth="1"/>
    <col min="11" max="11" width="7.875" style="1" customWidth="1"/>
    <col min="12" max="12" width="7.625" style="1" customWidth="1"/>
    <col min="13" max="13" width="9.253906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8.125" style="1" customWidth="1"/>
    <col min="18" max="18" width="16.125" style="1" customWidth="1"/>
    <col min="19" max="16384" width="9.125" style="1" customWidth="1"/>
  </cols>
  <sheetData>
    <row r="2" spans="2:18" ht="15.75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">
      <c r="A7" s="7" t="s">
        <v>155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9" spans="1:18" ht="14.25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4.25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1.25" customHeight="1">
      <c r="A14" s="43">
        <v>1</v>
      </c>
      <c r="B14" s="43" t="s">
        <v>54</v>
      </c>
      <c r="C14" s="51">
        <v>1</v>
      </c>
      <c r="D14" s="51">
        <v>3.3</v>
      </c>
      <c r="E14" s="51">
        <v>2</v>
      </c>
      <c r="F14" s="51" t="s">
        <v>49</v>
      </c>
      <c r="G14" s="51">
        <v>92</v>
      </c>
      <c r="H14" s="51">
        <v>0.6000000000000001</v>
      </c>
      <c r="I14" s="51" t="s">
        <v>56</v>
      </c>
      <c r="J14" s="51">
        <v>29</v>
      </c>
      <c r="K14" s="51">
        <v>36</v>
      </c>
      <c r="L14" s="51"/>
      <c r="M14" s="41" t="s">
        <v>61</v>
      </c>
      <c r="N14" s="41" t="s">
        <v>62</v>
      </c>
      <c r="O14" s="53">
        <f>P14/E14</f>
        <v>457.5</v>
      </c>
      <c r="P14" s="51">
        <v>915</v>
      </c>
      <c r="Q14" s="51">
        <v>681</v>
      </c>
      <c r="R14" s="43"/>
    </row>
    <row r="15" spans="1:18" ht="11.25" customHeight="1">
      <c r="A15" s="43"/>
      <c r="B15" s="43"/>
      <c r="C15" s="51">
        <v>1</v>
      </c>
      <c r="D15" s="51">
        <v>8.2</v>
      </c>
      <c r="E15" s="51">
        <v>2.2</v>
      </c>
      <c r="F15" s="38" t="s">
        <v>133</v>
      </c>
      <c r="G15" s="51">
        <v>94</v>
      </c>
      <c r="H15" s="51">
        <v>0.45</v>
      </c>
      <c r="I15" s="51" t="s">
        <v>56</v>
      </c>
      <c r="J15" s="51">
        <v>30</v>
      </c>
      <c r="K15" s="51">
        <v>32</v>
      </c>
      <c r="L15" s="51"/>
      <c r="M15" s="41" t="s">
        <v>61</v>
      </c>
      <c r="N15" s="41" t="s">
        <v>62</v>
      </c>
      <c r="O15" s="53">
        <f>P15/E15</f>
        <v>211.8181818181818</v>
      </c>
      <c r="P15" s="51">
        <v>466</v>
      </c>
      <c r="Q15" s="51">
        <v>282</v>
      </c>
      <c r="R15" s="43"/>
    </row>
    <row r="16" spans="1:18" ht="11.25" customHeight="1">
      <c r="A16" s="43"/>
      <c r="B16" s="43"/>
      <c r="C16" s="51">
        <v>1</v>
      </c>
      <c r="D16" s="51">
        <v>8.3</v>
      </c>
      <c r="E16" s="51">
        <v>2.5</v>
      </c>
      <c r="F16" s="38" t="s">
        <v>133</v>
      </c>
      <c r="G16" s="51">
        <v>94</v>
      </c>
      <c r="H16" s="51">
        <v>0.45</v>
      </c>
      <c r="I16" s="51" t="s">
        <v>56</v>
      </c>
      <c r="J16" s="51">
        <v>30</v>
      </c>
      <c r="K16" s="51">
        <v>32</v>
      </c>
      <c r="L16" s="51"/>
      <c r="M16" s="41" t="s">
        <v>61</v>
      </c>
      <c r="N16" s="41" t="s">
        <v>62</v>
      </c>
      <c r="O16" s="53">
        <f>P16/E16</f>
        <v>330.4</v>
      </c>
      <c r="P16" s="51">
        <v>826</v>
      </c>
      <c r="Q16" s="51">
        <v>485</v>
      </c>
      <c r="R16" s="43"/>
    </row>
    <row r="17" spans="1:18" ht="11.25" customHeight="1">
      <c r="A17" s="43"/>
      <c r="B17" s="43"/>
      <c r="C17" s="51">
        <v>4</v>
      </c>
      <c r="D17" s="51">
        <v>8.1</v>
      </c>
      <c r="E17" s="51">
        <v>4.8</v>
      </c>
      <c r="F17" s="51" t="s">
        <v>59</v>
      </c>
      <c r="G17" s="51">
        <v>107</v>
      </c>
      <c r="H17" s="51">
        <v>0.5</v>
      </c>
      <c r="I17" s="51" t="s">
        <v>56</v>
      </c>
      <c r="J17" s="51">
        <v>31</v>
      </c>
      <c r="K17" s="51">
        <v>44</v>
      </c>
      <c r="L17" s="51"/>
      <c r="M17" s="41" t="s">
        <v>61</v>
      </c>
      <c r="N17" s="41" t="s">
        <v>62</v>
      </c>
      <c r="O17" s="53">
        <f>P17/E17</f>
        <v>341.25</v>
      </c>
      <c r="P17" s="51">
        <v>1638</v>
      </c>
      <c r="Q17" s="51">
        <v>814</v>
      </c>
      <c r="R17" s="43"/>
    </row>
    <row r="18" spans="1:18" ht="11.25" customHeight="1">
      <c r="A18" s="43"/>
      <c r="B18" s="43"/>
      <c r="C18" s="51">
        <v>15</v>
      </c>
      <c r="D18" s="51">
        <v>8.2</v>
      </c>
      <c r="E18" s="51">
        <v>3.8</v>
      </c>
      <c r="F18" s="51" t="s">
        <v>59</v>
      </c>
      <c r="G18" s="51">
        <v>92</v>
      </c>
      <c r="H18" s="51">
        <v>0.6000000000000001</v>
      </c>
      <c r="I18" s="51" t="s">
        <v>56</v>
      </c>
      <c r="J18" s="51">
        <v>29</v>
      </c>
      <c r="K18" s="51">
        <v>36</v>
      </c>
      <c r="L18" s="51"/>
      <c r="M18" s="36" t="s">
        <v>61</v>
      </c>
      <c r="N18" s="41" t="s">
        <v>62</v>
      </c>
      <c r="O18" s="53">
        <f>P18/E18</f>
        <v>350.5263157894737</v>
      </c>
      <c r="P18" s="51">
        <v>1332</v>
      </c>
      <c r="Q18" s="51">
        <v>891</v>
      </c>
      <c r="R18" s="43"/>
    </row>
    <row r="19" spans="1:18" ht="11.25" customHeight="1">
      <c r="A19" s="43"/>
      <c r="B19" s="43"/>
      <c r="C19" s="51">
        <v>15</v>
      </c>
      <c r="D19" s="51">
        <v>8.3</v>
      </c>
      <c r="E19" s="51">
        <v>1.2</v>
      </c>
      <c r="F19" s="51" t="s">
        <v>59</v>
      </c>
      <c r="G19" s="51">
        <v>92</v>
      </c>
      <c r="H19" s="51">
        <v>0.6000000000000001</v>
      </c>
      <c r="I19" s="51" t="s">
        <v>56</v>
      </c>
      <c r="J19" s="51">
        <v>29</v>
      </c>
      <c r="K19" s="51">
        <v>36</v>
      </c>
      <c r="L19" s="51"/>
      <c r="M19" s="36" t="s">
        <v>61</v>
      </c>
      <c r="N19" s="41" t="s">
        <v>62</v>
      </c>
      <c r="O19" s="53">
        <f>P19/E19</f>
        <v>528.3333333333334</v>
      </c>
      <c r="P19" s="51">
        <v>634</v>
      </c>
      <c r="Q19" s="51">
        <v>425</v>
      </c>
      <c r="R19" s="43"/>
    </row>
    <row r="20" spans="1:18" ht="11.25" customHeight="1">
      <c r="A20" s="43"/>
      <c r="B20" s="43"/>
      <c r="C20" s="51">
        <v>3</v>
      </c>
      <c r="D20" s="51">
        <v>31.1</v>
      </c>
      <c r="E20" s="51">
        <v>2.1</v>
      </c>
      <c r="F20" s="51" t="s">
        <v>59</v>
      </c>
      <c r="G20" s="51">
        <v>78</v>
      </c>
      <c r="H20" s="51">
        <v>0.6000000000000001</v>
      </c>
      <c r="I20" s="51" t="s">
        <v>56</v>
      </c>
      <c r="J20" s="51">
        <v>27</v>
      </c>
      <c r="K20" s="51">
        <v>32</v>
      </c>
      <c r="L20" s="51"/>
      <c r="M20" s="36" t="s">
        <v>61</v>
      </c>
      <c r="N20" s="41" t="s">
        <v>62</v>
      </c>
      <c r="O20" s="53">
        <f>P20/E20</f>
        <v>286.66666666666663</v>
      </c>
      <c r="P20" s="51">
        <v>602</v>
      </c>
      <c r="Q20" s="51">
        <v>432</v>
      </c>
      <c r="R20" s="43"/>
    </row>
    <row r="21" spans="1:18" ht="11.25" customHeight="1">
      <c r="A21" s="43"/>
      <c r="B21" s="43"/>
      <c r="C21" s="51">
        <v>3</v>
      </c>
      <c r="D21" s="51">
        <v>31.2</v>
      </c>
      <c r="E21" s="51">
        <v>0.6000000000000001</v>
      </c>
      <c r="F21" s="51" t="s">
        <v>59</v>
      </c>
      <c r="G21" s="51">
        <v>78</v>
      </c>
      <c r="H21" s="51">
        <v>0.6000000000000001</v>
      </c>
      <c r="I21" s="51" t="s">
        <v>56</v>
      </c>
      <c r="J21" s="51">
        <v>27</v>
      </c>
      <c r="K21" s="51">
        <v>32</v>
      </c>
      <c r="L21" s="51"/>
      <c r="M21" s="36" t="s">
        <v>61</v>
      </c>
      <c r="N21" s="41" t="s">
        <v>62</v>
      </c>
      <c r="O21" s="53">
        <f>P21/E21</f>
        <v>193.33333333333331</v>
      </c>
      <c r="P21" s="51">
        <v>116</v>
      </c>
      <c r="Q21" s="51">
        <v>94</v>
      </c>
      <c r="R21" s="43"/>
    </row>
    <row r="22" spans="1:18" ht="11.25" customHeight="1">
      <c r="A22" s="43"/>
      <c r="B22" s="43"/>
      <c r="C22" s="51">
        <v>3</v>
      </c>
      <c r="D22" s="51">
        <v>25.3</v>
      </c>
      <c r="E22" s="51">
        <v>2.6</v>
      </c>
      <c r="F22" s="51" t="s">
        <v>59</v>
      </c>
      <c r="G22" s="51">
        <v>82</v>
      </c>
      <c r="H22" s="51">
        <v>0.6000000000000001</v>
      </c>
      <c r="I22" s="51" t="s">
        <v>56</v>
      </c>
      <c r="J22" s="51">
        <v>26</v>
      </c>
      <c r="K22" s="51">
        <v>30</v>
      </c>
      <c r="L22" s="51"/>
      <c r="M22" s="36" t="s">
        <v>61</v>
      </c>
      <c r="N22" s="41" t="s">
        <v>62</v>
      </c>
      <c r="O22" s="53">
        <f>P22/E22</f>
        <v>340</v>
      </c>
      <c r="P22" s="51">
        <v>884</v>
      </c>
      <c r="Q22" s="51">
        <v>564</v>
      </c>
      <c r="R22" s="43"/>
    </row>
    <row r="23" spans="1:18" ht="12" customHeight="1">
      <c r="A23" s="43"/>
      <c r="B23" s="43"/>
      <c r="C23" s="51">
        <v>3</v>
      </c>
      <c r="D23" s="51">
        <v>25.4</v>
      </c>
      <c r="E23" s="51">
        <v>1.1</v>
      </c>
      <c r="F23" s="51" t="s">
        <v>59</v>
      </c>
      <c r="G23" s="51">
        <v>82</v>
      </c>
      <c r="H23" s="51">
        <v>0.6000000000000001</v>
      </c>
      <c r="I23" s="51" t="s">
        <v>56</v>
      </c>
      <c r="J23" s="51">
        <v>26</v>
      </c>
      <c r="K23" s="51">
        <v>30</v>
      </c>
      <c r="L23" s="51"/>
      <c r="M23" s="36" t="s">
        <v>61</v>
      </c>
      <c r="N23" s="41" t="s">
        <v>62</v>
      </c>
      <c r="O23" s="53">
        <f>P23/E23</f>
        <v>389.09090909090907</v>
      </c>
      <c r="P23" s="51">
        <v>428</v>
      </c>
      <c r="Q23" s="51">
        <v>289</v>
      </c>
      <c r="R23" s="43"/>
    </row>
    <row r="24" spans="1:18" ht="11.25" customHeight="1">
      <c r="A24" s="43"/>
      <c r="B24" s="43"/>
      <c r="C24" s="51">
        <v>15</v>
      </c>
      <c r="D24" s="51">
        <v>10.1</v>
      </c>
      <c r="E24" s="51">
        <v>2.1</v>
      </c>
      <c r="F24" s="51" t="s">
        <v>84</v>
      </c>
      <c r="G24" s="51">
        <v>60</v>
      </c>
      <c r="H24" s="51">
        <v>0.7</v>
      </c>
      <c r="I24" s="51" t="s">
        <v>56</v>
      </c>
      <c r="J24" s="51">
        <v>21</v>
      </c>
      <c r="K24" s="51">
        <v>22</v>
      </c>
      <c r="L24" s="51"/>
      <c r="M24" s="36" t="s">
        <v>61</v>
      </c>
      <c r="N24" s="41" t="s">
        <v>62</v>
      </c>
      <c r="O24" s="53">
        <f>P24/E24</f>
        <v>299.5238095238095</v>
      </c>
      <c r="P24" s="51">
        <v>629</v>
      </c>
      <c r="Q24" s="51">
        <v>395</v>
      </c>
      <c r="R24" s="43"/>
    </row>
    <row r="25" spans="1:18" ht="11.25" customHeight="1">
      <c r="A25" s="43"/>
      <c r="B25" s="43"/>
      <c r="C25" s="51">
        <v>15</v>
      </c>
      <c r="D25" s="51">
        <v>28.2</v>
      </c>
      <c r="E25" s="51">
        <v>1.4</v>
      </c>
      <c r="F25" s="51" t="s">
        <v>59</v>
      </c>
      <c r="G25" s="51">
        <v>92</v>
      </c>
      <c r="H25" s="51">
        <v>0.5</v>
      </c>
      <c r="I25" s="51" t="s">
        <v>56</v>
      </c>
      <c r="J25" s="51">
        <v>28</v>
      </c>
      <c r="K25" s="51">
        <v>32</v>
      </c>
      <c r="L25" s="51"/>
      <c r="M25" s="36" t="s">
        <v>61</v>
      </c>
      <c r="N25" s="41" t="s">
        <v>62</v>
      </c>
      <c r="O25" s="53">
        <f>P25/E25</f>
        <v>187.85714285714286</v>
      </c>
      <c r="P25" s="51">
        <v>263</v>
      </c>
      <c r="Q25" s="51">
        <v>205</v>
      </c>
      <c r="R25" s="43"/>
    </row>
    <row r="26" spans="1:18" ht="11.25" customHeight="1">
      <c r="A26" s="43"/>
      <c r="B26" s="43"/>
      <c r="C26" s="51">
        <v>15</v>
      </c>
      <c r="D26" s="51">
        <v>29.1</v>
      </c>
      <c r="E26" s="51">
        <v>2.2</v>
      </c>
      <c r="F26" s="51" t="s">
        <v>134</v>
      </c>
      <c r="G26" s="51">
        <v>112</v>
      </c>
      <c r="H26" s="51">
        <v>0.30000000000000004</v>
      </c>
      <c r="I26" s="51" t="s">
        <v>56</v>
      </c>
      <c r="J26" s="51">
        <v>31</v>
      </c>
      <c r="K26" s="51">
        <v>40</v>
      </c>
      <c r="L26" s="51"/>
      <c r="M26" s="36" t="s">
        <v>61</v>
      </c>
      <c r="N26" s="41" t="s">
        <v>62</v>
      </c>
      <c r="O26" s="53">
        <f>P26/E26</f>
        <v>256.3636363636363</v>
      </c>
      <c r="P26" s="51">
        <v>564</v>
      </c>
      <c r="Q26" s="51">
        <v>446</v>
      </c>
      <c r="R26" s="43"/>
    </row>
    <row r="27" spans="1:18" ht="11.25" customHeight="1">
      <c r="A27" s="43"/>
      <c r="B27" s="43"/>
      <c r="C27" s="51">
        <v>15</v>
      </c>
      <c r="D27" s="51">
        <v>30.2</v>
      </c>
      <c r="E27" s="51">
        <v>3.3</v>
      </c>
      <c r="F27" s="51" t="s">
        <v>59</v>
      </c>
      <c r="G27" s="51">
        <v>82</v>
      </c>
      <c r="H27" s="51">
        <v>0.6000000000000001</v>
      </c>
      <c r="I27" s="51" t="s">
        <v>56</v>
      </c>
      <c r="J27" s="51">
        <v>28</v>
      </c>
      <c r="K27" s="51">
        <v>32</v>
      </c>
      <c r="L27" s="51"/>
      <c r="M27" s="36" t="s">
        <v>61</v>
      </c>
      <c r="N27" s="41" t="s">
        <v>62</v>
      </c>
      <c r="O27" s="53">
        <f>P27/E27</f>
        <v>346.969696969697</v>
      </c>
      <c r="P27" s="51">
        <v>1145</v>
      </c>
      <c r="Q27" s="51">
        <v>783</v>
      </c>
      <c r="R27" s="43"/>
    </row>
    <row r="28" spans="1:18" ht="11.25" customHeight="1">
      <c r="A28" s="43"/>
      <c r="B28" s="43"/>
      <c r="C28" s="51">
        <v>15</v>
      </c>
      <c r="D28" s="51">
        <v>39.2</v>
      </c>
      <c r="E28" s="51">
        <v>3</v>
      </c>
      <c r="F28" s="51" t="s">
        <v>139</v>
      </c>
      <c r="G28" s="51">
        <v>81</v>
      </c>
      <c r="H28" s="51">
        <v>0.5</v>
      </c>
      <c r="I28" s="51">
        <v>1</v>
      </c>
      <c r="J28" s="51">
        <v>26</v>
      </c>
      <c r="K28" s="51">
        <v>32</v>
      </c>
      <c r="L28" s="51"/>
      <c r="M28" s="36" t="s">
        <v>61</v>
      </c>
      <c r="N28" s="41" t="s">
        <v>62</v>
      </c>
      <c r="O28" s="53">
        <f>P28/E28</f>
        <v>299</v>
      </c>
      <c r="P28" s="51">
        <v>897</v>
      </c>
      <c r="Q28" s="51">
        <v>526</v>
      </c>
      <c r="R28" s="43"/>
    </row>
    <row r="29" spans="1:18" ht="11.25" customHeight="1">
      <c r="A29" s="43"/>
      <c r="B29" s="43"/>
      <c r="C29" s="51">
        <v>15</v>
      </c>
      <c r="D29" s="51">
        <v>43.2</v>
      </c>
      <c r="E29" s="51">
        <v>1.6</v>
      </c>
      <c r="F29" s="51" t="s">
        <v>64</v>
      </c>
      <c r="G29" s="51">
        <v>82</v>
      </c>
      <c r="H29" s="51">
        <v>0.4</v>
      </c>
      <c r="I29" s="51">
        <v>1</v>
      </c>
      <c r="J29" s="51">
        <v>24</v>
      </c>
      <c r="K29" s="51">
        <v>28</v>
      </c>
      <c r="L29" s="51"/>
      <c r="M29" s="36" t="s">
        <v>61</v>
      </c>
      <c r="N29" s="41" t="s">
        <v>62</v>
      </c>
      <c r="O29" s="53">
        <f>P29/E29</f>
        <v>573.125</v>
      </c>
      <c r="P29" s="51">
        <v>917</v>
      </c>
      <c r="Q29" s="51">
        <v>570</v>
      </c>
      <c r="R29" s="43"/>
    </row>
    <row r="30" spans="1:18" ht="11.25" customHeight="1">
      <c r="A30" s="43"/>
      <c r="B30" s="43"/>
      <c r="C30" s="51">
        <v>15</v>
      </c>
      <c r="D30" s="51">
        <v>44.2</v>
      </c>
      <c r="E30" s="51">
        <v>1.6</v>
      </c>
      <c r="F30" s="51" t="s">
        <v>59</v>
      </c>
      <c r="G30" s="51">
        <v>55</v>
      </c>
      <c r="H30" s="51">
        <v>0.5</v>
      </c>
      <c r="I30" s="51" t="s">
        <v>56</v>
      </c>
      <c r="J30" s="51">
        <v>23</v>
      </c>
      <c r="K30" s="51">
        <v>24</v>
      </c>
      <c r="L30" s="51"/>
      <c r="M30" s="36" t="s">
        <v>61</v>
      </c>
      <c r="N30" s="41" t="s">
        <v>62</v>
      </c>
      <c r="O30" s="53">
        <f>P30/E30</f>
        <v>260</v>
      </c>
      <c r="P30" s="51">
        <v>416</v>
      </c>
      <c r="Q30" s="51">
        <v>252</v>
      </c>
      <c r="R30" s="43"/>
    </row>
    <row r="31" spans="1:18" ht="11.25" customHeight="1">
      <c r="A31" s="43"/>
      <c r="B31" s="43"/>
      <c r="C31" s="51">
        <v>15</v>
      </c>
      <c r="D31" s="51">
        <v>26.4</v>
      </c>
      <c r="E31" s="51">
        <v>0.5</v>
      </c>
      <c r="F31" s="51" t="s">
        <v>59</v>
      </c>
      <c r="G31" s="51">
        <v>81</v>
      </c>
      <c r="H31" s="51">
        <v>0.6000000000000001</v>
      </c>
      <c r="I31" s="51" t="s">
        <v>56</v>
      </c>
      <c r="J31" s="51">
        <v>28</v>
      </c>
      <c r="K31" s="51">
        <v>32</v>
      </c>
      <c r="L31" s="51"/>
      <c r="M31" s="36" t="s">
        <v>61</v>
      </c>
      <c r="N31" s="41" t="s">
        <v>62</v>
      </c>
      <c r="O31" s="53">
        <f>P31/E31</f>
        <v>346</v>
      </c>
      <c r="P31" s="51">
        <v>173</v>
      </c>
      <c r="Q31" s="51">
        <v>137</v>
      </c>
      <c r="R31" s="43"/>
    </row>
    <row r="32" spans="1:18" ht="11.25" customHeight="1">
      <c r="A32" s="43"/>
      <c r="B32" s="43"/>
      <c r="C32" s="51">
        <v>15</v>
      </c>
      <c r="D32" s="51">
        <v>18.4</v>
      </c>
      <c r="E32" s="51">
        <v>1.3</v>
      </c>
      <c r="F32" s="51" t="s">
        <v>59</v>
      </c>
      <c r="G32" s="51">
        <v>72</v>
      </c>
      <c r="H32" s="51">
        <v>0.7</v>
      </c>
      <c r="I32" s="51" t="s">
        <v>56</v>
      </c>
      <c r="J32" s="51">
        <v>26</v>
      </c>
      <c r="K32" s="51">
        <v>28</v>
      </c>
      <c r="L32" s="51"/>
      <c r="M32" s="36" t="s">
        <v>61</v>
      </c>
      <c r="N32" s="41" t="s">
        <v>62</v>
      </c>
      <c r="O32" s="53">
        <f>P32/E32</f>
        <v>327.6923076923077</v>
      </c>
      <c r="P32" s="51">
        <v>426</v>
      </c>
      <c r="Q32" s="51">
        <v>323</v>
      </c>
      <c r="R32" s="43"/>
    </row>
    <row r="33" spans="1:18" ht="12" customHeight="1">
      <c r="A33" s="43"/>
      <c r="B33" s="39" t="s">
        <v>53</v>
      </c>
      <c r="C33" s="51"/>
      <c r="D33" s="51"/>
      <c r="E33" s="43">
        <f>SUM(E14:E32)</f>
        <v>39.900000000000006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83">
        <f>SUM(P14:P32)</f>
        <v>13271</v>
      </c>
      <c r="Q33" s="43">
        <f>SUM(Q14:Q32)</f>
        <v>8594</v>
      </c>
      <c r="R33" s="43"/>
    </row>
    <row r="34" spans="1:18" ht="11.25" customHeight="1">
      <c r="A34" s="43">
        <v>2</v>
      </c>
      <c r="B34" s="43" t="s">
        <v>63</v>
      </c>
      <c r="C34" s="51">
        <v>8</v>
      </c>
      <c r="D34" s="51">
        <v>2.3</v>
      </c>
      <c r="E34" s="51">
        <v>2.8</v>
      </c>
      <c r="F34" s="51" t="s">
        <v>59</v>
      </c>
      <c r="G34" s="51">
        <v>96</v>
      </c>
      <c r="H34" s="51">
        <v>0.75</v>
      </c>
      <c r="I34" s="51">
        <v>1</v>
      </c>
      <c r="J34" s="51">
        <v>27</v>
      </c>
      <c r="K34" s="51">
        <v>36</v>
      </c>
      <c r="L34" s="51"/>
      <c r="M34" s="36" t="s">
        <v>61</v>
      </c>
      <c r="N34" s="41" t="s">
        <v>62</v>
      </c>
      <c r="O34" s="53">
        <f>P34/E34</f>
        <v>592.1428571428572</v>
      </c>
      <c r="P34" s="51">
        <v>1658</v>
      </c>
      <c r="Q34" s="51">
        <v>1446</v>
      </c>
      <c r="R34" s="43"/>
    </row>
    <row r="35" spans="1:18" ht="11.25" customHeight="1">
      <c r="A35" s="43"/>
      <c r="B35" s="43"/>
      <c r="C35" s="51">
        <v>8</v>
      </c>
      <c r="D35" s="51">
        <v>8.3</v>
      </c>
      <c r="E35" s="51">
        <v>0.6000000000000001</v>
      </c>
      <c r="F35" s="51" t="s">
        <v>55</v>
      </c>
      <c r="G35" s="51">
        <v>87</v>
      </c>
      <c r="H35" s="51">
        <v>0.75</v>
      </c>
      <c r="I35" s="51" t="s">
        <v>56</v>
      </c>
      <c r="J35" s="51">
        <v>28</v>
      </c>
      <c r="K35" s="51">
        <v>36</v>
      </c>
      <c r="L35" s="51"/>
      <c r="M35" s="36" t="s">
        <v>61</v>
      </c>
      <c r="N35" s="41" t="s">
        <v>62</v>
      </c>
      <c r="O35" s="53">
        <f>P35/E35</f>
        <v>638.3333333333333</v>
      </c>
      <c r="P35" s="51">
        <v>383</v>
      </c>
      <c r="Q35" s="51">
        <v>334</v>
      </c>
      <c r="R35" s="43"/>
    </row>
    <row r="36" spans="1:18" ht="11.25" customHeight="1">
      <c r="A36" s="43"/>
      <c r="B36" s="43"/>
      <c r="C36" s="51">
        <v>8</v>
      </c>
      <c r="D36" s="51">
        <v>8.4</v>
      </c>
      <c r="E36" s="51">
        <v>1</v>
      </c>
      <c r="F36" s="51" t="s">
        <v>55</v>
      </c>
      <c r="G36" s="51">
        <v>87</v>
      </c>
      <c r="H36" s="51">
        <v>0.75</v>
      </c>
      <c r="I36" s="51" t="s">
        <v>56</v>
      </c>
      <c r="J36" s="51">
        <v>28</v>
      </c>
      <c r="K36" s="51">
        <v>36</v>
      </c>
      <c r="L36" s="51"/>
      <c r="M36" s="36" t="s">
        <v>61</v>
      </c>
      <c r="N36" s="41" t="s">
        <v>62</v>
      </c>
      <c r="O36" s="53">
        <f>P36/E36</f>
        <v>725</v>
      </c>
      <c r="P36" s="51">
        <v>725</v>
      </c>
      <c r="Q36" s="51">
        <v>604</v>
      </c>
      <c r="R36" s="43"/>
    </row>
    <row r="37" spans="1:18" ht="11.25" customHeight="1">
      <c r="A37" s="43"/>
      <c r="B37" s="43"/>
      <c r="C37" s="51">
        <v>9</v>
      </c>
      <c r="D37" s="51">
        <v>7.3</v>
      </c>
      <c r="E37" s="51">
        <v>1.2</v>
      </c>
      <c r="F37" s="51" t="s">
        <v>59</v>
      </c>
      <c r="G37" s="51">
        <v>90</v>
      </c>
      <c r="H37" s="51">
        <v>0.6000000000000001</v>
      </c>
      <c r="I37" s="51">
        <v>1</v>
      </c>
      <c r="J37" s="51">
        <v>28</v>
      </c>
      <c r="K37" s="51">
        <v>36</v>
      </c>
      <c r="L37" s="51"/>
      <c r="M37" s="36" t="s">
        <v>61</v>
      </c>
      <c r="N37" s="41" t="s">
        <v>62</v>
      </c>
      <c r="O37" s="53">
        <f>P37/E37</f>
        <v>805</v>
      </c>
      <c r="P37" s="51">
        <v>966</v>
      </c>
      <c r="Q37" s="51">
        <v>838</v>
      </c>
      <c r="R37" s="43"/>
    </row>
    <row r="38" spans="1:18" ht="11.25" customHeight="1">
      <c r="A38" s="43"/>
      <c r="B38" s="43"/>
      <c r="C38" s="51">
        <v>22</v>
      </c>
      <c r="D38" s="51">
        <v>20</v>
      </c>
      <c r="E38" s="51">
        <v>0.4</v>
      </c>
      <c r="F38" s="51" t="s">
        <v>59</v>
      </c>
      <c r="G38" s="51">
        <v>82</v>
      </c>
      <c r="H38" s="51">
        <v>0.7</v>
      </c>
      <c r="I38" s="51" t="s">
        <v>56</v>
      </c>
      <c r="J38" s="51">
        <v>28</v>
      </c>
      <c r="K38" s="51">
        <v>32</v>
      </c>
      <c r="L38" s="51"/>
      <c r="M38" s="36" t="s">
        <v>61</v>
      </c>
      <c r="N38" s="41" t="s">
        <v>62</v>
      </c>
      <c r="O38" s="53">
        <f>P38/E38</f>
        <v>430</v>
      </c>
      <c r="P38" s="51">
        <v>172</v>
      </c>
      <c r="Q38" s="51">
        <v>131</v>
      </c>
      <c r="R38" s="43"/>
    </row>
    <row r="39" spans="1:18" ht="11.25" customHeight="1">
      <c r="A39" s="43"/>
      <c r="B39" s="43"/>
      <c r="C39" s="51">
        <v>22</v>
      </c>
      <c r="D39" s="51">
        <v>33.4</v>
      </c>
      <c r="E39" s="51">
        <v>2</v>
      </c>
      <c r="F39" s="51" t="s">
        <v>59</v>
      </c>
      <c r="G39" s="51">
        <v>72</v>
      </c>
      <c r="H39" s="51">
        <v>0.65</v>
      </c>
      <c r="I39" s="51" t="s">
        <v>56</v>
      </c>
      <c r="J39" s="51">
        <v>27</v>
      </c>
      <c r="K39" s="51">
        <v>36</v>
      </c>
      <c r="L39" s="51"/>
      <c r="M39" s="36" t="s">
        <v>61</v>
      </c>
      <c r="N39" s="41" t="s">
        <v>62</v>
      </c>
      <c r="O39" s="53">
        <f>P39/E39</f>
        <v>632</v>
      </c>
      <c r="P39" s="51">
        <v>1264</v>
      </c>
      <c r="Q39" s="51">
        <v>877</v>
      </c>
      <c r="R39" s="43"/>
    </row>
    <row r="40" spans="1:18" ht="11.25" customHeight="1">
      <c r="A40" s="43"/>
      <c r="B40" s="43"/>
      <c r="C40" s="51">
        <v>22</v>
      </c>
      <c r="D40" s="51">
        <v>33.5</v>
      </c>
      <c r="E40" s="51">
        <v>2.4</v>
      </c>
      <c r="F40" s="51" t="s">
        <v>59</v>
      </c>
      <c r="G40" s="51">
        <v>72</v>
      </c>
      <c r="H40" s="51">
        <v>0.65</v>
      </c>
      <c r="I40" s="51" t="s">
        <v>56</v>
      </c>
      <c r="J40" s="51">
        <v>27</v>
      </c>
      <c r="K40" s="51">
        <v>36</v>
      </c>
      <c r="L40" s="51"/>
      <c r="M40" s="36" t="s">
        <v>61</v>
      </c>
      <c r="N40" s="41" t="s">
        <v>62</v>
      </c>
      <c r="O40" s="53">
        <f>P40/E40</f>
        <v>495.4166666666667</v>
      </c>
      <c r="P40" s="51">
        <v>1189</v>
      </c>
      <c r="Q40" s="51">
        <v>973</v>
      </c>
      <c r="R40" s="43"/>
    </row>
    <row r="41" spans="1:18" ht="11.25" customHeight="1">
      <c r="A41" s="43"/>
      <c r="B41" s="43"/>
      <c r="C41" s="51">
        <v>22</v>
      </c>
      <c r="D41" s="51">
        <v>55</v>
      </c>
      <c r="E41" s="51">
        <v>2</v>
      </c>
      <c r="F41" s="51" t="s">
        <v>135</v>
      </c>
      <c r="G41" s="51">
        <v>66</v>
      </c>
      <c r="H41" s="51">
        <v>0.75</v>
      </c>
      <c r="I41" s="51" t="s">
        <v>56</v>
      </c>
      <c r="J41" s="51">
        <v>25</v>
      </c>
      <c r="K41" s="51">
        <v>28</v>
      </c>
      <c r="L41" s="51"/>
      <c r="M41" s="36" t="s">
        <v>61</v>
      </c>
      <c r="N41" s="41" t="s">
        <v>62</v>
      </c>
      <c r="O41" s="53">
        <f>P41/E41</f>
        <v>420</v>
      </c>
      <c r="P41" s="51">
        <v>840</v>
      </c>
      <c r="Q41" s="51">
        <v>701</v>
      </c>
      <c r="R41" s="43"/>
    </row>
    <row r="42" spans="1:18" ht="11.25" customHeight="1">
      <c r="A42" s="43"/>
      <c r="B42" s="43"/>
      <c r="C42" s="51">
        <v>22</v>
      </c>
      <c r="D42" s="51">
        <v>60.2</v>
      </c>
      <c r="E42" s="51">
        <v>0.4</v>
      </c>
      <c r="F42" s="51" t="s">
        <v>59</v>
      </c>
      <c r="G42" s="51">
        <v>60</v>
      </c>
      <c r="H42" s="51">
        <v>0.6000000000000001</v>
      </c>
      <c r="I42" s="51">
        <v>1</v>
      </c>
      <c r="J42" s="51">
        <v>21</v>
      </c>
      <c r="K42" s="51">
        <v>24</v>
      </c>
      <c r="L42" s="51"/>
      <c r="M42" s="36" t="s">
        <v>61</v>
      </c>
      <c r="N42" s="41" t="s">
        <v>62</v>
      </c>
      <c r="O42" s="53">
        <f>P42/E42</f>
        <v>417.5</v>
      </c>
      <c r="P42" s="51">
        <v>167</v>
      </c>
      <c r="Q42" s="51">
        <v>110</v>
      </c>
      <c r="R42" s="43"/>
    </row>
    <row r="43" spans="1:18" ht="11.25" customHeight="1">
      <c r="A43" s="43"/>
      <c r="B43" s="43"/>
      <c r="C43" s="51">
        <v>22</v>
      </c>
      <c r="D43" s="51">
        <v>62</v>
      </c>
      <c r="E43" s="51">
        <v>1</v>
      </c>
      <c r="F43" s="51" t="s">
        <v>59</v>
      </c>
      <c r="G43" s="51">
        <v>66</v>
      </c>
      <c r="H43" s="51">
        <v>0.7</v>
      </c>
      <c r="I43" s="51" t="s">
        <v>56</v>
      </c>
      <c r="J43" s="51">
        <v>25</v>
      </c>
      <c r="K43" s="51">
        <v>28</v>
      </c>
      <c r="L43" s="51"/>
      <c r="M43" s="36" t="s">
        <v>61</v>
      </c>
      <c r="N43" s="41" t="s">
        <v>62</v>
      </c>
      <c r="O43" s="53">
        <f>P43/E43</f>
        <v>475</v>
      </c>
      <c r="P43" s="51">
        <v>475</v>
      </c>
      <c r="Q43" s="51">
        <v>406</v>
      </c>
      <c r="R43" s="43"/>
    </row>
    <row r="44" spans="1:18" ht="11.25" customHeight="1">
      <c r="A44" s="43"/>
      <c r="B44" s="43"/>
      <c r="C44" s="51">
        <v>22</v>
      </c>
      <c r="D44" s="51">
        <v>8.9</v>
      </c>
      <c r="E44" s="51">
        <v>1.3</v>
      </c>
      <c r="F44" s="51" t="s">
        <v>59</v>
      </c>
      <c r="G44" s="51">
        <v>76</v>
      </c>
      <c r="H44" s="51">
        <v>0.5</v>
      </c>
      <c r="I44" s="51" t="s">
        <v>56</v>
      </c>
      <c r="J44" s="51">
        <v>28</v>
      </c>
      <c r="K44" s="51">
        <v>32</v>
      </c>
      <c r="L44" s="51"/>
      <c r="M44" s="36" t="s">
        <v>61</v>
      </c>
      <c r="N44" s="41" t="s">
        <v>62</v>
      </c>
      <c r="O44" s="53">
        <f>P44/E44</f>
        <v>526.9230769230769</v>
      </c>
      <c r="P44" s="51">
        <v>685</v>
      </c>
      <c r="Q44" s="51">
        <v>582</v>
      </c>
      <c r="R44" s="43"/>
    </row>
    <row r="45" spans="1:18" ht="11.25" customHeight="1">
      <c r="A45" s="43"/>
      <c r="B45" s="43"/>
      <c r="C45" s="51">
        <v>26</v>
      </c>
      <c r="D45" s="51">
        <v>14.4</v>
      </c>
      <c r="E45" s="51">
        <v>0.5</v>
      </c>
      <c r="F45" s="51" t="s">
        <v>59</v>
      </c>
      <c r="G45" s="51">
        <v>77</v>
      </c>
      <c r="H45" s="51">
        <v>0.65</v>
      </c>
      <c r="I45" s="51" t="s">
        <v>56</v>
      </c>
      <c r="J45" s="51">
        <v>27</v>
      </c>
      <c r="K45" s="51">
        <v>28</v>
      </c>
      <c r="L45" s="51"/>
      <c r="M45" s="36" t="s">
        <v>61</v>
      </c>
      <c r="N45" s="41" t="s">
        <v>62</v>
      </c>
      <c r="O45" s="53">
        <f>P45/E45</f>
        <v>528</v>
      </c>
      <c r="P45" s="51">
        <v>264</v>
      </c>
      <c r="Q45" s="51">
        <v>223</v>
      </c>
      <c r="R45" s="43"/>
    </row>
    <row r="46" spans="1:18" ht="11.25" customHeight="1">
      <c r="A46" s="43"/>
      <c r="B46" s="43"/>
      <c r="C46" s="51">
        <v>26</v>
      </c>
      <c r="D46" s="51">
        <v>14.5</v>
      </c>
      <c r="E46" s="51">
        <v>1.3</v>
      </c>
      <c r="F46" s="51" t="s">
        <v>59</v>
      </c>
      <c r="G46" s="51">
        <v>77</v>
      </c>
      <c r="H46" s="51">
        <v>0.65</v>
      </c>
      <c r="I46" s="51" t="s">
        <v>56</v>
      </c>
      <c r="J46" s="51">
        <v>27</v>
      </c>
      <c r="K46" s="51">
        <v>28</v>
      </c>
      <c r="L46" s="51"/>
      <c r="M46" s="36" t="s">
        <v>61</v>
      </c>
      <c r="N46" s="41" t="s">
        <v>62</v>
      </c>
      <c r="O46" s="53">
        <f>P46/E46</f>
        <v>401.53846153846155</v>
      </c>
      <c r="P46" s="51">
        <v>522</v>
      </c>
      <c r="Q46" s="51">
        <v>457</v>
      </c>
      <c r="R46" s="43"/>
    </row>
    <row r="47" spans="1:18" ht="11.25" customHeight="1">
      <c r="A47" s="43"/>
      <c r="B47" s="43"/>
      <c r="C47" s="51">
        <v>26</v>
      </c>
      <c r="D47" s="51">
        <v>2.3</v>
      </c>
      <c r="E47" s="51">
        <v>3.9</v>
      </c>
      <c r="F47" s="51" t="s">
        <v>59</v>
      </c>
      <c r="G47" s="51">
        <v>83</v>
      </c>
      <c r="H47" s="51">
        <v>0.6000000000000001</v>
      </c>
      <c r="I47" s="51">
        <v>1</v>
      </c>
      <c r="J47" s="51">
        <v>26</v>
      </c>
      <c r="K47" s="51">
        <v>36</v>
      </c>
      <c r="L47" s="51"/>
      <c r="M47" s="36" t="s">
        <v>61</v>
      </c>
      <c r="N47" s="41" t="s">
        <v>62</v>
      </c>
      <c r="O47" s="53">
        <f>P47/E47</f>
        <v>377.94871794871796</v>
      </c>
      <c r="P47" s="51">
        <v>1474</v>
      </c>
      <c r="Q47" s="51">
        <v>1264</v>
      </c>
      <c r="R47" s="43"/>
    </row>
    <row r="48" spans="1:18" ht="11.25" customHeight="1">
      <c r="A48" s="43"/>
      <c r="B48" s="43"/>
      <c r="C48" s="51">
        <v>26</v>
      </c>
      <c r="D48" s="51">
        <v>2.4</v>
      </c>
      <c r="E48" s="51">
        <v>3.2</v>
      </c>
      <c r="F48" s="51" t="s">
        <v>59</v>
      </c>
      <c r="G48" s="51">
        <v>83</v>
      </c>
      <c r="H48" s="51">
        <v>0.6000000000000001</v>
      </c>
      <c r="I48" s="51">
        <v>1</v>
      </c>
      <c r="J48" s="51">
        <v>26</v>
      </c>
      <c r="K48" s="51">
        <v>36</v>
      </c>
      <c r="L48" s="51"/>
      <c r="M48" s="36" t="s">
        <v>61</v>
      </c>
      <c r="N48" s="41" t="s">
        <v>62</v>
      </c>
      <c r="O48" s="53">
        <f>P48/E48</f>
        <v>292.8125</v>
      </c>
      <c r="P48" s="51">
        <v>937</v>
      </c>
      <c r="Q48" s="51">
        <v>793</v>
      </c>
      <c r="R48" s="43"/>
    </row>
    <row r="49" spans="1:18" ht="11.25" customHeight="1">
      <c r="A49" s="43"/>
      <c r="B49" s="43"/>
      <c r="C49" s="51">
        <v>31</v>
      </c>
      <c r="D49" s="51">
        <v>29.1</v>
      </c>
      <c r="E49" s="51">
        <v>1</v>
      </c>
      <c r="F49" s="51" t="s">
        <v>59</v>
      </c>
      <c r="G49" s="51">
        <v>60</v>
      </c>
      <c r="H49" s="51">
        <v>0.8</v>
      </c>
      <c r="I49" s="51">
        <v>1</v>
      </c>
      <c r="J49" s="51">
        <v>21</v>
      </c>
      <c r="K49" s="51">
        <v>24</v>
      </c>
      <c r="L49" s="51"/>
      <c r="M49" s="36" t="s">
        <v>136</v>
      </c>
      <c r="N49" s="41" t="s">
        <v>62</v>
      </c>
      <c r="O49" s="53">
        <f>P49/E49</f>
        <v>526</v>
      </c>
      <c r="P49" s="51">
        <v>526</v>
      </c>
      <c r="Q49" s="51">
        <v>437</v>
      </c>
      <c r="R49" s="43"/>
    </row>
    <row r="50" spans="1:18" ht="11.25" customHeight="1">
      <c r="A50" s="43"/>
      <c r="B50" s="43"/>
      <c r="C50" s="51">
        <v>32</v>
      </c>
      <c r="D50" s="51">
        <v>41</v>
      </c>
      <c r="E50" s="51">
        <v>1.3</v>
      </c>
      <c r="F50" s="51" t="s">
        <v>59</v>
      </c>
      <c r="G50" s="51">
        <v>61</v>
      </c>
      <c r="H50" s="51">
        <v>0.75</v>
      </c>
      <c r="I50" s="51" t="s">
        <v>56</v>
      </c>
      <c r="J50" s="51">
        <v>24</v>
      </c>
      <c r="K50" s="51">
        <v>28</v>
      </c>
      <c r="L50" s="51"/>
      <c r="M50" s="36" t="s">
        <v>136</v>
      </c>
      <c r="N50" s="41" t="s">
        <v>62</v>
      </c>
      <c r="O50" s="53">
        <f>P50/E50</f>
        <v>393.8461538461538</v>
      </c>
      <c r="P50" s="51">
        <v>512</v>
      </c>
      <c r="Q50" s="51">
        <v>433</v>
      </c>
      <c r="R50" s="43"/>
    </row>
    <row r="51" spans="1:18" ht="11.25" customHeight="1">
      <c r="A51" s="43"/>
      <c r="B51" s="43"/>
      <c r="C51" s="51">
        <v>33</v>
      </c>
      <c r="D51" s="51">
        <v>22.2</v>
      </c>
      <c r="E51" s="51">
        <v>1.8</v>
      </c>
      <c r="F51" s="51" t="s">
        <v>137</v>
      </c>
      <c r="G51" s="51">
        <v>87</v>
      </c>
      <c r="H51" s="51">
        <v>0.75</v>
      </c>
      <c r="I51" s="51" t="s">
        <v>56</v>
      </c>
      <c r="J51" s="51">
        <v>30</v>
      </c>
      <c r="K51" s="51">
        <v>40</v>
      </c>
      <c r="L51" s="51"/>
      <c r="M51" s="36" t="s">
        <v>136</v>
      </c>
      <c r="N51" s="41" t="s">
        <v>62</v>
      </c>
      <c r="O51" s="53">
        <f>P51/E51</f>
        <v>359.44444444444446</v>
      </c>
      <c r="P51" s="51">
        <v>647</v>
      </c>
      <c r="Q51" s="51">
        <v>546</v>
      </c>
      <c r="R51" s="43"/>
    </row>
    <row r="52" spans="1:18" ht="11.25" customHeight="1">
      <c r="A52" s="43"/>
      <c r="B52" s="43"/>
      <c r="C52" s="51">
        <v>7</v>
      </c>
      <c r="D52" s="51">
        <v>11.2</v>
      </c>
      <c r="E52" s="51">
        <v>2.5</v>
      </c>
      <c r="F52" s="51" t="s">
        <v>116</v>
      </c>
      <c r="G52" s="51">
        <v>77</v>
      </c>
      <c r="H52" s="51">
        <v>0.7</v>
      </c>
      <c r="I52" s="51">
        <v>1</v>
      </c>
      <c r="J52" s="51">
        <v>24</v>
      </c>
      <c r="K52" s="51">
        <v>36</v>
      </c>
      <c r="L52" s="51"/>
      <c r="M52" s="36" t="s">
        <v>61</v>
      </c>
      <c r="N52" s="41" t="s">
        <v>62</v>
      </c>
      <c r="O52" s="53">
        <f>P52/E52</f>
        <v>382.8</v>
      </c>
      <c r="P52" s="51">
        <v>957</v>
      </c>
      <c r="Q52" s="51">
        <v>812</v>
      </c>
      <c r="R52" s="43"/>
    </row>
    <row r="53" spans="1:18" ht="11.25" customHeight="1">
      <c r="A53" s="43"/>
      <c r="B53" s="43"/>
      <c r="C53" s="51">
        <v>7</v>
      </c>
      <c r="D53" s="51">
        <v>11.3</v>
      </c>
      <c r="E53" s="51">
        <v>3.8</v>
      </c>
      <c r="F53" s="51" t="s">
        <v>116</v>
      </c>
      <c r="G53" s="51">
        <v>77</v>
      </c>
      <c r="H53" s="51">
        <v>0.7</v>
      </c>
      <c r="I53" s="51">
        <v>1</v>
      </c>
      <c r="J53" s="51">
        <v>24</v>
      </c>
      <c r="K53" s="51">
        <v>36</v>
      </c>
      <c r="L53" s="51"/>
      <c r="M53" s="36" t="s">
        <v>61</v>
      </c>
      <c r="N53" s="41" t="s">
        <v>62</v>
      </c>
      <c r="O53" s="53">
        <f>P53/E53</f>
        <v>478.42105263157896</v>
      </c>
      <c r="P53" s="51">
        <v>1818</v>
      </c>
      <c r="Q53" s="51">
        <v>1495</v>
      </c>
      <c r="R53" s="43"/>
    </row>
    <row r="54" spans="1:18" ht="11.25" customHeight="1">
      <c r="A54" s="43"/>
      <c r="B54" s="43"/>
      <c r="C54" s="51">
        <v>9</v>
      </c>
      <c r="D54" s="51">
        <v>20.2</v>
      </c>
      <c r="E54" s="51">
        <v>1.2</v>
      </c>
      <c r="F54" s="51" t="s">
        <v>59</v>
      </c>
      <c r="G54" s="51">
        <v>77</v>
      </c>
      <c r="H54" s="51">
        <v>0.6000000000000001</v>
      </c>
      <c r="I54" s="51" t="s">
        <v>56</v>
      </c>
      <c r="J54" s="51">
        <v>26</v>
      </c>
      <c r="K54" s="51">
        <v>30</v>
      </c>
      <c r="L54" s="51"/>
      <c r="M54" s="36" t="s">
        <v>61</v>
      </c>
      <c r="N54" s="41" t="s">
        <v>62</v>
      </c>
      <c r="O54" s="53">
        <f>P54/E54</f>
        <v>488.33333333333337</v>
      </c>
      <c r="P54" s="51">
        <v>586</v>
      </c>
      <c r="Q54" s="51">
        <v>413</v>
      </c>
      <c r="R54" s="43"/>
    </row>
    <row r="55" spans="1:18" ht="11.25" customHeight="1">
      <c r="A55" s="43"/>
      <c r="B55" s="43"/>
      <c r="C55" s="51">
        <v>16</v>
      </c>
      <c r="D55" s="51">
        <v>14.3</v>
      </c>
      <c r="E55" s="51">
        <v>2.3</v>
      </c>
      <c r="F55" s="51" t="s">
        <v>59</v>
      </c>
      <c r="G55" s="51">
        <v>60</v>
      </c>
      <c r="H55" s="51">
        <v>0.75</v>
      </c>
      <c r="I55" s="51" t="s">
        <v>56</v>
      </c>
      <c r="J55" s="51">
        <v>24</v>
      </c>
      <c r="K55" s="51">
        <v>28</v>
      </c>
      <c r="L55" s="51"/>
      <c r="M55" s="36" t="s">
        <v>61</v>
      </c>
      <c r="N55" s="41" t="s">
        <v>62</v>
      </c>
      <c r="O55" s="53">
        <f>P55/E55</f>
        <v>252.17391304347828</v>
      </c>
      <c r="P55" s="51">
        <v>580</v>
      </c>
      <c r="Q55" s="51">
        <v>471</v>
      </c>
      <c r="R55" s="43"/>
    </row>
    <row r="56" spans="1:18" ht="11.25" customHeight="1">
      <c r="A56" s="43"/>
      <c r="B56" s="39" t="s">
        <v>53</v>
      </c>
      <c r="C56" s="43"/>
      <c r="D56" s="49"/>
      <c r="E56" s="43">
        <f>SUM(E34:E55)</f>
        <v>37.9</v>
      </c>
      <c r="F56" s="43"/>
      <c r="G56" s="43"/>
      <c r="H56" s="43"/>
      <c r="I56" s="43"/>
      <c r="J56" s="43"/>
      <c r="K56" s="43"/>
      <c r="L56" s="43"/>
      <c r="M56" s="50"/>
      <c r="N56" s="50"/>
      <c r="O56" s="43"/>
      <c r="P56" s="43">
        <f>SUM(P34:P55)</f>
        <v>17347</v>
      </c>
      <c r="Q56" s="43">
        <f>SUM(Q34:Q55)</f>
        <v>14346</v>
      </c>
      <c r="R56" s="43"/>
    </row>
    <row r="57" spans="1:18" ht="11.25" customHeight="1">
      <c r="A57" s="43">
        <v>3</v>
      </c>
      <c r="B57" s="43" t="s">
        <v>48</v>
      </c>
      <c r="C57" s="51">
        <v>12</v>
      </c>
      <c r="D57" s="51">
        <v>10.4</v>
      </c>
      <c r="E57" s="51">
        <v>2</v>
      </c>
      <c r="F57" s="51" t="s">
        <v>49</v>
      </c>
      <c r="G57" s="51">
        <v>97</v>
      </c>
      <c r="H57" s="51">
        <v>0.6000000000000001</v>
      </c>
      <c r="I57" s="51">
        <v>1</v>
      </c>
      <c r="J57" s="51">
        <v>28</v>
      </c>
      <c r="K57" s="51">
        <v>32</v>
      </c>
      <c r="L57" s="51"/>
      <c r="M57" s="36" t="s">
        <v>61</v>
      </c>
      <c r="N57" s="41" t="s">
        <v>62</v>
      </c>
      <c r="O57" s="53">
        <f>P57/E57</f>
        <v>551.5</v>
      </c>
      <c r="P57" s="51">
        <v>1103</v>
      </c>
      <c r="Q57" s="51">
        <v>934</v>
      </c>
      <c r="R57" s="43"/>
    </row>
    <row r="58" spans="1:18" ht="11.25" customHeight="1">
      <c r="A58" s="43"/>
      <c r="B58" s="43"/>
      <c r="C58" s="51">
        <v>12</v>
      </c>
      <c r="D58" s="51">
        <v>22.4</v>
      </c>
      <c r="E58" s="51">
        <v>2.7</v>
      </c>
      <c r="F58" s="51" t="s">
        <v>49</v>
      </c>
      <c r="G58" s="51">
        <v>102</v>
      </c>
      <c r="H58" s="51">
        <v>0.5</v>
      </c>
      <c r="I58" s="51" t="s">
        <v>56</v>
      </c>
      <c r="J58" s="51">
        <v>31</v>
      </c>
      <c r="K58" s="51">
        <v>38</v>
      </c>
      <c r="L58" s="51"/>
      <c r="M58" s="36" t="s">
        <v>61</v>
      </c>
      <c r="N58" s="41" t="s">
        <v>62</v>
      </c>
      <c r="O58" s="53">
        <f>P58/E58</f>
        <v>532.5925925925926</v>
      </c>
      <c r="P58" s="51">
        <v>1438</v>
      </c>
      <c r="Q58" s="51">
        <v>1221</v>
      </c>
      <c r="R58" s="43"/>
    </row>
    <row r="59" spans="1:18" ht="11.25" customHeight="1">
      <c r="A59" s="43"/>
      <c r="B59" s="43"/>
      <c r="C59" s="51">
        <v>12</v>
      </c>
      <c r="D59" s="51">
        <v>22.5</v>
      </c>
      <c r="E59" s="51">
        <v>1.5</v>
      </c>
      <c r="F59" s="51" t="s">
        <v>49</v>
      </c>
      <c r="G59" s="51">
        <v>102</v>
      </c>
      <c r="H59" s="51">
        <v>0.5</v>
      </c>
      <c r="I59" s="51" t="s">
        <v>56</v>
      </c>
      <c r="J59" s="51">
        <v>31</v>
      </c>
      <c r="K59" s="51">
        <v>38</v>
      </c>
      <c r="L59" s="51"/>
      <c r="M59" s="36" t="s">
        <v>61</v>
      </c>
      <c r="N59" s="41" t="s">
        <v>62</v>
      </c>
      <c r="O59" s="53">
        <f>P59/E59</f>
        <v>587.3333333333334</v>
      </c>
      <c r="P59" s="51">
        <v>881</v>
      </c>
      <c r="Q59" s="51">
        <v>747</v>
      </c>
      <c r="R59" s="43"/>
    </row>
    <row r="60" spans="1:18" ht="11.25" customHeight="1">
      <c r="A60" s="43"/>
      <c r="B60" s="43"/>
      <c r="C60" s="51">
        <v>37</v>
      </c>
      <c r="D60" s="51">
        <v>10.5</v>
      </c>
      <c r="E60" s="51">
        <v>2.8</v>
      </c>
      <c r="F60" s="51" t="s">
        <v>85</v>
      </c>
      <c r="G60" s="51">
        <v>88</v>
      </c>
      <c r="H60" s="51">
        <v>0.5</v>
      </c>
      <c r="I60" s="51" t="s">
        <v>56</v>
      </c>
      <c r="J60" s="51">
        <v>28</v>
      </c>
      <c r="K60" s="51">
        <v>32</v>
      </c>
      <c r="L60" s="51"/>
      <c r="M60" s="36" t="s">
        <v>61</v>
      </c>
      <c r="N60" s="41" t="s">
        <v>62</v>
      </c>
      <c r="O60" s="53">
        <f>P60/E60</f>
        <v>548.5714285714286</v>
      </c>
      <c r="P60" s="51">
        <v>1536</v>
      </c>
      <c r="Q60" s="51">
        <v>1331</v>
      </c>
      <c r="R60" s="43"/>
    </row>
    <row r="61" spans="1:18" ht="11.25" customHeight="1">
      <c r="A61" s="43"/>
      <c r="B61" s="43"/>
      <c r="C61" s="51">
        <v>37</v>
      </c>
      <c r="D61" s="51">
        <v>6</v>
      </c>
      <c r="E61" s="51">
        <v>0.9</v>
      </c>
      <c r="F61" s="51" t="s">
        <v>59</v>
      </c>
      <c r="G61" s="51">
        <v>82</v>
      </c>
      <c r="H61" s="51">
        <v>0.6000000000000001</v>
      </c>
      <c r="I61" s="51" t="s">
        <v>50</v>
      </c>
      <c r="J61" s="51">
        <v>30</v>
      </c>
      <c r="K61" s="51">
        <v>36</v>
      </c>
      <c r="L61" s="51"/>
      <c r="M61" s="36" t="s">
        <v>61</v>
      </c>
      <c r="N61" s="41" t="s">
        <v>62</v>
      </c>
      <c r="O61" s="53">
        <f>P61/E61</f>
        <v>681.1111111111111</v>
      </c>
      <c r="P61" s="51">
        <v>613</v>
      </c>
      <c r="Q61" s="51">
        <v>517</v>
      </c>
      <c r="R61" s="43"/>
    </row>
    <row r="62" spans="1:18" ht="11.25" customHeight="1">
      <c r="A62" s="43"/>
      <c r="B62" s="43"/>
      <c r="C62" s="51">
        <v>39</v>
      </c>
      <c r="D62" s="51">
        <v>12</v>
      </c>
      <c r="E62" s="51">
        <v>2.6</v>
      </c>
      <c r="F62" s="51" t="s">
        <v>59</v>
      </c>
      <c r="G62" s="51">
        <v>87</v>
      </c>
      <c r="H62" s="51">
        <v>0.7</v>
      </c>
      <c r="I62" s="51" t="s">
        <v>56</v>
      </c>
      <c r="J62" s="51">
        <v>29</v>
      </c>
      <c r="K62" s="51">
        <v>30</v>
      </c>
      <c r="L62" s="51"/>
      <c r="M62" s="36" t="s">
        <v>61</v>
      </c>
      <c r="N62" s="41" t="s">
        <v>62</v>
      </c>
      <c r="O62" s="53">
        <f>P62/E62</f>
        <v>495</v>
      </c>
      <c r="P62" s="51">
        <v>1287</v>
      </c>
      <c r="Q62" s="51">
        <v>1108</v>
      </c>
      <c r="R62" s="43"/>
    </row>
    <row r="63" spans="1:18" ht="11.25" customHeight="1">
      <c r="A63" s="43"/>
      <c r="B63" s="43"/>
      <c r="C63" s="51">
        <v>11</v>
      </c>
      <c r="D63" s="51">
        <v>10.1</v>
      </c>
      <c r="E63" s="51">
        <v>2.3</v>
      </c>
      <c r="F63" s="51" t="s">
        <v>59</v>
      </c>
      <c r="G63" s="51">
        <v>82</v>
      </c>
      <c r="H63" s="51">
        <v>0.8</v>
      </c>
      <c r="I63" s="51" t="s">
        <v>56</v>
      </c>
      <c r="J63" s="51">
        <v>28</v>
      </c>
      <c r="K63" s="51">
        <v>30</v>
      </c>
      <c r="L63" s="51"/>
      <c r="M63" s="36" t="s">
        <v>61</v>
      </c>
      <c r="N63" s="41" t="s">
        <v>62</v>
      </c>
      <c r="O63" s="53">
        <f>P63/E63</f>
        <v>519.5652173913044</v>
      </c>
      <c r="P63" s="51">
        <v>1195</v>
      </c>
      <c r="Q63" s="51">
        <v>1052</v>
      </c>
      <c r="R63" s="43"/>
    </row>
    <row r="64" spans="1:18" ht="11.25" customHeight="1">
      <c r="A64" s="43"/>
      <c r="B64" s="43"/>
      <c r="C64" s="51">
        <v>11</v>
      </c>
      <c r="D64" s="51">
        <v>9.1</v>
      </c>
      <c r="E64" s="51">
        <v>2.9</v>
      </c>
      <c r="F64" s="51" t="s">
        <v>59</v>
      </c>
      <c r="G64" s="51">
        <v>82</v>
      </c>
      <c r="H64" s="51">
        <v>0.8</v>
      </c>
      <c r="I64" s="51" t="s">
        <v>56</v>
      </c>
      <c r="J64" s="51">
        <v>29</v>
      </c>
      <c r="K64" s="51">
        <v>30</v>
      </c>
      <c r="L64" s="51"/>
      <c r="M64" s="36" t="s">
        <v>61</v>
      </c>
      <c r="N64" s="41" t="s">
        <v>62</v>
      </c>
      <c r="O64" s="53">
        <f>P64/E64</f>
        <v>505.1724137931035</v>
      </c>
      <c r="P64" s="51">
        <v>1465</v>
      </c>
      <c r="Q64" s="51">
        <v>1256</v>
      </c>
      <c r="R64" s="43"/>
    </row>
    <row r="65" spans="1:18" ht="11.25" customHeight="1">
      <c r="A65" s="43"/>
      <c r="B65" s="43"/>
      <c r="C65" s="100">
        <v>12</v>
      </c>
      <c r="D65" s="51">
        <v>25.9</v>
      </c>
      <c r="E65" s="51">
        <v>2.2</v>
      </c>
      <c r="F65" s="51" t="s">
        <v>85</v>
      </c>
      <c r="G65" s="51">
        <v>77</v>
      </c>
      <c r="H65" s="51">
        <v>0.7</v>
      </c>
      <c r="I65" s="51" t="s">
        <v>56</v>
      </c>
      <c r="J65" s="51">
        <v>28</v>
      </c>
      <c r="K65" s="51">
        <v>28</v>
      </c>
      <c r="L65" s="51"/>
      <c r="M65" s="36" t="s">
        <v>61</v>
      </c>
      <c r="N65" s="41" t="s">
        <v>62</v>
      </c>
      <c r="O65" s="53">
        <f>P65/E65</f>
        <v>491.3636363636363</v>
      </c>
      <c r="P65" s="51">
        <v>1081</v>
      </c>
      <c r="Q65" s="51">
        <v>930</v>
      </c>
      <c r="R65" s="43"/>
    </row>
    <row r="66" spans="1:18" ht="11.25" customHeight="1">
      <c r="A66" s="43"/>
      <c r="B66" s="43"/>
      <c r="C66" s="51">
        <v>12</v>
      </c>
      <c r="D66" s="51">
        <v>9.1</v>
      </c>
      <c r="E66" s="51">
        <v>1.3</v>
      </c>
      <c r="F66" s="51" t="s">
        <v>59</v>
      </c>
      <c r="G66" s="51">
        <v>98</v>
      </c>
      <c r="H66" s="51">
        <v>0.8</v>
      </c>
      <c r="I66" s="51" t="s">
        <v>56</v>
      </c>
      <c r="J66" s="51">
        <v>30</v>
      </c>
      <c r="K66" s="51">
        <v>32</v>
      </c>
      <c r="L66" s="51"/>
      <c r="M66" s="36" t="s">
        <v>61</v>
      </c>
      <c r="N66" s="41" t="s">
        <v>62</v>
      </c>
      <c r="O66" s="53">
        <f>P66/E66</f>
        <v>532.3076923076923</v>
      </c>
      <c r="P66" s="51">
        <v>692</v>
      </c>
      <c r="Q66" s="51">
        <v>550</v>
      </c>
      <c r="R66" s="43"/>
    </row>
    <row r="67" spans="1:18" ht="11.25" customHeight="1">
      <c r="A67" s="43"/>
      <c r="B67" s="43"/>
      <c r="C67" s="51">
        <v>12</v>
      </c>
      <c r="D67" s="51">
        <v>9.2</v>
      </c>
      <c r="E67" s="51">
        <v>4.2</v>
      </c>
      <c r="F67" s="51" t="s">
        <v>59</v>
      </c>
      <c r="G67" s="51">
        <v>98</v>
      </c>
      <c r="H67" s="51">
        <v>0.8</v>
      </c>
      <c r="I67" s="51" t="s">
        <v>56</v>
      </c>
      <c r="J67" s="51">
        <v>30</v>
      </c>
      <c r="K67" s="51">
        <v>32</v>
      </c>
      <c r="L67" s="51"/>
      <c r="M67" s="36" t="s">
        <v>61</v>
      </c>
      <c r="N67" s="41" t="s">
        <v>62</v>
      </c>
      <c r="O67" s="53">
        <f>P67/E67</f>
        <v>530.7142857142857</v>
      </c>
      <c r="P67" s="51">
        <v>2229</v>
      </c>
      <c r="Q67" s="51">
        <v>1842</v>
      </c>
      <c r="R67" s="43"/>
    </row>
    <row r="68" spans="1:18" ht="11.25" customHeight="1">
      <c r="A68" s="43"/>
      <c r="B68" s="43"/>
      <c r="C68" s="51">
        <v>23</v>
      </c>
      <c r="D68" s="51">
        <v>15.1</v>
      </c>
      <c r="E68" s="51">
        <v>2.8</v>
      </c>
      <c r="F68" s="51" t="s">
        <v>101</v>
      </c>
      <c r="G68" s="51">
        <v>82</v>
      </c>
      <c r="H68" s="51">
        <v>0.5</v>
      </c>
      <c r="I68" s="51" t="s">
        <v>56</v>
      </c>
      <c r="J68" s="51">
        <v>28</v>
      </c>
      <c r="K68" s="51">
        <v>36</v>
      </c>
      <c r="L68" s="51"/>
      <c r="M68" s="36" t="s">
        <v>61</v>
      </c>
      <c r="N68" s="41" t="s">
        <v>62</v>
      </c>
      <c r="O68" s="53">
        <f>P68/E68</f>
        <v>457.14285714285717</v>
      </c>
      <c r="P68" s="51">
        <v>1280</v>
      </c>
      <c r="Q68" s="51">
        <v>1013</v>
      </c>
      <c r="R68" s="43"/>
    </row>
    <row r="69" spans="1:18" ht="11.25" customHeight="1">
      <c r="A69" s="43"/>
      <c r="B69" s="43"/>
      <c r="C69" s="51">
        <v>23</v>
      </c>
      <c r="D69" s="51">
        <v>19.1</v>
      </c>
      <c r="E69" s="51">
        <v>1</v>
      </c>
      <c r="F69" s="51" t="s">
        <v>59</v>
      </c>
      <c r="G69" s="51">
        <v>70</v>
      </c>
      <c r="H69" s="51">
        <v>0.8</v>
      </c>
      <c r="I69" s="51">
        <v>1</v>
      </c>
      <c r="J69" s="51">
        <v>24</v>
      </c>
      <c r="K69" s="51">
        <v>28</v>
      </c>
      <c r="L69" s="51"/>
      <c r="M69" s="36" t="s">
        <v>61</v>
      </c>
      <c r="N69" s="41" t="s">
        <v>62</v>
      </c>
      <c r="O69" s="53">
        <f>P69/E69</f>
        <v>308</v>
      </c>
      <c r="P69" s="51">
        <v>308</v>
      </c>
      <c r="Q69" s="51">
        <v>255</v>
      </c>
      <c r="R69" s="43"/>
    </row>
    <row r="70" spans="1:18" ht="11.25" customHeight="1">
      <c r="A70" s="43"/>
      <c r="B70" s="43"/>
      <c r="C70" s="51">
        <v>23</v>
      </c>
      <c r="D70" s="51">
        <v>20.1</v>
      </c>
      <c r="E70" s="51">
        <v>1</v>
      </c>
      <c r="F70" s="51" t="s">
        <v>59</v>
      </c>
      <c r="G70" s="51">
        <v>77</v>
      </c>
      <c r="H70" s="51">
        <v>0.8</v>
      </c>
      <c r="I70" s="51" t="s">
        <v>56</v>
      </c>
      <c r="J70" s="51">
        <v>27</v>
      </c>
      <c r="K70" s="51">
        <v>36</v>
      </c>
      <c r="L70" s="51"/>
      <c r="M70" s="36" t="s">
        <v>61</v>
      </c>
      <c r="N70" s="41" t="s">
        <v>62</v>
      </c>
      <c r="O70" s="53">
        <f>P70/E70</f>
        <v>549</v>
      </c>
      <c r="P70" s="51">
        <v>549</v>
      </c>
      <c r="Q70" s="51">
        <v>470</v>
      </c>
      <c r="R70" s="43"/>
    </row>
    <row r="71" spans="1:18" ht="11.25" customHeight="1">
      <c r="A71" s="43"/>
      <c r="B71" s="43"/>
      <c r="C71" s="51">
        <v>31</v>
      </c>
      <c r="D71" s="51">
        <v>13.1</v>
      </c>
      <c r="E71" s="51">
        <v>2</v>
      </c>
      <c r="F71" s="51" t="s">
        <v>59</v>
      </c>
      <c r="G71" s="51">
        <v>59</v>
      </c>
      <c r="H71" s="51">
        <v>0.6000000000000001</v>
      </c>
      <c r="I71" s="51">
        <v>1</v>
      </c>
      <c r="J71" s="51">
        <v>20</v>
      </c>
      <c r="K71" s="51">
        <v>20</v>
      </c>
      <c r="L71" s="51"/>
      <c r="M71" s="36" t="s">
        <v>61</v>
      </c>
      <c r="N71" s="41" t="s">
        <v>62</v>
      </c>
      <c r="O71" s="53">
        <f>P71/E71</f>
        <v>345.5</v>
      </c>
      <c r="P71" s="51">
        <v>691</v>
      </c>
      <c r="Q71" s="51">
        <v>570</v>
      </c>
      <c r="R71" s="43"/>
    </row>
    <row r="72" spans="1:18" ht="11.25" customHeight="1">
      <c r="A72" s="43"/>
      <c r="B72" s="43"/>
      <c r="C72" s="51">
        <v>32</v>
      </c>
      <c r="D72" s="51">
        <v>13.1</v>
      </c>
      <c r="E72" s="51">
        <v>2.9</v>
      </c>
      <c r="F72" s="51" t="s">
        <v>138</v>
      </c>
      <c r="G72" s="51">
        <v>71</v>
      </c>
      <c r="H72" s="51">
        <v>0.5</v>
      </c>
      <c r="I72" s="51" t="s">
        <v>56</v>
      </c>
      <c r="J72" s="51">
        <v>25</v>
      </c>
      <c r="K72" s="51">
        <v>28</v>
      </c>
      <c r="L72" s="51"/>
      <c r="M72" s="36" t="s">
        <v>61</v>
      </c>
      <c r="N72" s="41" t="s">
        <v>62</v>
      </c>
      <c r="O72" s="53">
        <f>P72/E72</f>
        <v>154.82758620689657</v>
      </c>
      <c r="P72" s="51">
        <v>449</v>
      </c>
      <c r="Q72" s="51">
        <v>288</v>
      </c>
      <c r="R72" s="43"/>
    </row>
    <row r="73" spans="1:18" ht="11.25" customHeight="1">
      <c r="A73" s="43"/>
      <c r="B73" s="43"/>
      <c r="C73" s="51">
        <v>32</v>
      </c>
      <c r="D73" s="51">
        <v>14.2</v>
      </c>
      <c r="E73" s="51">
        <v>2.4</v>
      </c>
      <c r="F73" s="51" t="s">
        <v>59</v>
      </c>
      <c r="G73" s="51">
        <v>61</v>
      </c>
      <c r="H73" s="51">
        <v>0.6000000000000001</v>
      </c>
      <c r="I73" s="51" t="s">
        <v>56</v>
      </c>
      <c r="J73" s="51">
        <v>22</v>
      </c>
      <c r="K73" s="51">
        <v>22</v>
      </c>
      <c r="L73" s="51"/>
      <c r="M73" s="36" t="s">
        <v>61</v>
      </c>
      <c r="N73" s="41" t="s">
        <v>62</v>
      </c>
      <c r="O73" s="53">
        <f>P73/E73</f>
        <v>175</v>
      </c>
      <c r="P73" s="51">
        <v>420</v>
      </c>
      <c r="Q73" s="51">
        <v>254</v>
      </c>
      <c r="R73" s="43"/>
    </row>
    <row r="74" spans="1:18" ht="11.25" customHeight="1">
      <c r="A74" s="43"/>
      <c r="B74" s="43"/>
      <c r="C74" s="51">
        <v>32</v>
      </c>
      <c r="D74" s="51">
        <v>15</v>
      </c>
      <c r="E74" s="51">
        <v>2.4</v>
      </c>
      <c r="F74" s="51" t="s">
        <v>59</v>
      </c>
      <c r="G74" s="51">
        <v>66</v>
      </c>
      <c r="H74" s="51">
        <v>0.85</v>
      </c>
      <c r="I74" s="51" t="s">
        <v>56</v>
      </c>
      <c r="J74" s="51">
        <v>24</v>
      </c>
      <c r="K74" s="51">
        <v>26</v>
      </c>
      <c r="L74" s="51"/>
      <c r="M74" s="36" t="s">
        <v>61</v>
      </c>
      <c r="N74" s="41" t="s">
        <v>62</v>
      </c>
      <c r="O74" s="53">
        <f>P74/E74</f>
        <v>424.58333333333337</v>
      </c>
      <c r="P74" s="51">
        <v>1019</v>
      </c>
      <c r="Q74" s="51">
        <v>786</v>
      </c>
      <c r="R74" s="43"/>
    </row>
    <row r="75" spans="1:18" ht="11.25" customHeight="1">
      <c r="A75" s="43"/>
      <c r="B75" s="43"/>
      <c r="C75" s="88">
        <v>44</v>
      </c>
      <c r="D75" s="51">
        <v>22.1</v>
      </c>
      <c r="E75" s="51">
        <v>1.6</v>
      </c>
      <c r="F75" s="51" t="s">
        <v>59</v>
      </c>
      <c r="G75" s="51">
        <v>63</v>
      </c>
      <c r="H75" s="51">
        <v>0.65</v>
      </c>
      <c r="I75" s="51">
        <v>1</v>
      </c>
      <c r="J75" s="51">
        <v>20</v>
      </c>
      <c r="K75" s="51">
        <v>24</v>
      </c>
      <c r="L75" s="51"/>
      <c r="M75" s="36" t="s">
        <v>61</v>
      </c>
      <c r="N75" s="41" t="s">
        <v>62</v>
      </c>
      <c r="O75" s="53">
        <f>P75/E75</f>
        <v>173.75</v>
      </c>
      <c r="P75" s="51">
        <v>278</v>
      </c>
      <c r="Q75" s="51">
        <v>226</v>
      </c>
      <c r="R75" s="43"/>
    </row>
    <row r="76" spans="1:18" ht="11.25" customHeight="1">
      <c r="A76" s="43"/>
      <c r="B76" s="43"/>
      <c r="C76" s="51">
        <v>44</v>
      </c>
      <c r="D76" s="51">
        <v>5.1</v>
      </c>
      <c r="E76" s="51">
        <v>1.2</v>
      </c>
      <c r="F76" s="51" t="s">
        <v>139</v>
      </c>
      <c r="G76" s="51">
        <v>68</v>
      </c>
      <c r="H76" s="51">
        <v>0.75</v>
      </c>
      <c r="I76" s="51">
        <v>1</v>
      </c>
      <c r="J76" s="51">
        <v>23</v>
      </c>
      <c r="K76" s="51">
        <v>32</v>
      </c>
      <c r="L76" s="51"/>
      <c r="M76" s="36" t="s">
        <v>61</v>
      </c>
      <c r="N76" s="41" t="s">
        <v>62</v>
      </c>
      <c r="O76" s="53">
        <f>P76/E76</f>
        <v>430</v>
      </c>
      <c r="P76" s="51">
        <v>516</v>
      </c>
      <c r="Q76" s="51">
        <v>416</v>
      </c>
      <c r="R76" s="43"/>
    </row>
    <row r="77" spans="1:18" ht="11.25" customHeight="1">
      <c r="A77" s="43"/>
      <c r="B77" s="39" t="s">
        <v>53</v>
      </c>
      <c r="C77" s="43"/>
      <c r="D77" s="43"/>
      <c r="E77" s="43">
        <f>SUM(E57:E76)</f>
        <v>42.7</v>
      </c>
      <c r="F77" s="43"/>
      <c r="G77" s="43"/>
      <c r="H77" s="43"/>
      <c r="I77" s="43"/>
      <c r="J77" s="43"/>
      <c r="K77" s="43"/>
      <c r="L77" s="43"/>
      <c r="M77" s="50"/>
      <c r="N77" s="50"/>
      <c r="O77" s="43"/>
      <c r="P77" s="43">
        <f>SUM(P57:P76)</f>
        <v>19030</v>
      </c>
      <c r="Q77" s="43">
        <f>SUM(Q57:Q76)</f>
        <v>15766</v>
      </c>
      <c r="R77" s="43"/>
    </row>
    <row r="78" spans="1:18" ht="11.25" customHeight="1">
      <c r="A78" s="43">
        <v>4</v>
      </c>
      <c r="B78" s="43" t="s">
        <v>73</v>
      </c>
      <c r="C78" s="51">
        <v>8</v>
      </c>
      <c r="D78" s="51">
        <v>16.3</v>
      </c>
      <c r="E78" s="51">
        <v>4.4</v>
      </c>
      <c r="F78" s="51" t="s">
        <v>59</v>
      </c>
      <c r="G78" s="51">
        <v>94</v>
      </c>
      <c r="H78" s="51">
        <v>0.4</v>
      </c>
      <c r="I78" s="51">
        <v>2</v>
      </c>
      <c r="J78" s="51">
        <v>25</v>
      </c>
      <c r="K78" s="51">
        <v>28</v>
      </c>
      <c r="L78" s="51"/>
      <c r="M78" s="36" t="s">
        <v>61</v>
      </c>
      <c r="N78" s="41" t="s">
        <v>62</v>
      </c>
      <c r="O78" s="53">
        <f>P78/E78</f>
        <v>597.9545454545454</v>
      </c>
      <c r="P78" s="51">
        <v>2631</v>
      </c>
      <c r="Q78" s="51">
        <v>1722</v>
      </c>
      <c r="R78" s="43"/>
    </row>
    <row r="79" spans="1:18" ht="11.25" customHeight="1">
      <c r="A79" s="43"/>
      <c r="B79" s="43"/>
      <c r="C79" s="51">
        <v>8</v>
      </c>
      <c r="D79" s="51">
        <v>16.4</v>
      </c>
      <c r="E79" s="51">
        <v>2.1</v>
      </c>
      <c r="F79" s="51" t="s">
        <v>59</v>
      </c>
      <c r="G79" s="51">
        <v>94</v>
      </c>
      <c r="H79" s="51">
        <v>0.4</v>
      </c>
      <c r="I79" s="51">
        <v>2</v>
      </c>
      <c r="J79" s="51">
        <v>25</v>
      </c>
      <c r="K79" s="51">
        <v>28</v>
      </c>
      <c r="L79" s="51"/>
      <c r="M79" s="36" t="s">
        <v>61</v>
      </c>
      <c r="N79" s="41" t="s">
        <v>62</v>
      </c>
      <c r="O79" s="53">
        <f>P79/E79</f>
        <v>498.0952380952381</v>
      </c>
      <c r="P79" s="51">
        <v>1046</v>
      </c>
      <c r="Q79" s="51">
        <v>681</v>
      </c>
      <c r="R79" s="43"/>
    </row>
    <row r="80" spans="1:18" ht="11.25" customHeight="1">
      <c r="A80" s="43"/>
      <c r="B80" s="43"/>
      <c r="C80" s="51">
        <v>7</v>
      </c>
      <c r="D80" s="51">
        <v>14</v>
      </c>
      <c r="E80" s="51">
        <v>3.2</v>
      </c>
      <c r="F80" s="51" t="s">
        <v>59</v>
      </c>
      <c r="G80" s="51">
        <v>77</v>
      </c>
      <c r="H80" s="51">
        <v>0.4</v>
      </c>
      <c r="I80" s="51" t="s">
        <v>56</v>
      </c>
      <c r="J80" s="51">
        <v>27</v>
      </c>
      <c r="K80" s="51">
        <v>30</v>
      </c>
      <c r="L80" s="51"/>
      <c r="M80" s="36" t="s">
        <v>61</v>
      </c>
      <c r="N80" s="41" t="s">
        <v>62</v>
      </c>
      <c r="O80" s="53">
        <f>P80/E80</f>
        <v>228.125</v>
      </c>
      <c r="P80" s="51">
        <v>730</v>
      </c>
      <c r="Q80" s="51">
        <v>479</v>
      </c>
      <c r="R80" s="43"/>
    </row>
    <row r="81" spans="1:18" ht="11.25" customHeight="1">
      <c r="A81" s="43"/>
      <c r="B81" s="43"/>
      <c r="C81" s="51">
        <v>7</v>
      </c>
      <c r="D81" s="51">
        <v>14.2</v>
      </c>
      <c r="E81" s="51">
        <v>3.5</v>
      </c>
      <c r="F81" s="51" t="s">
        <v>59</v>
      </c>
      <c r="G81" s="51">
        <v>77</v>
      </c>
      <c r="H81" s="51">
        <v>0.4</v>
      </c>
      <c r="I81" s="51" t="s">
        <v>56</v>
      </c>
      <c r="J81" s="51">
        <v>27</v>
      </c>
      <c r="K81" s="51">
        <v>30</v>
      </c>
      <c r="L81" s="51"/>
      <c r="M81" s="36" t="s">
        <v>61</v>
      </c>
      <c r="N81" s="41" t="s">
        <v>62</v>
      </c>
      <c r="O81" s="53">
        <f>P81/E81</f>
        <v>302.57142857142856</v>
      </c>
      <c r="P81" s="51">
        <v>1059</v>
      </c>
      <c r="Q81" s="51">
        <v>323</v>
      </c>
      <c r="R81" s="43"/>
    </row>
    <row r="82" spans="1:18" ht="11.25" customHeight="1">
      <c r="A82" s="42"/>
      <c r="B82" s="42"/>
      <c r="C82" s="51">
        <v>8</v>
      </c>
      <c r="D82" s="51">
        <v>12.1</v>
      </c>
      <c r="E82" s="51">
        <v>3.1</v>
      </c>
      <c r="F82" s="51" t="s">
        <v>59</v>
      </c>
      <c r="G82" s="51">
        <v>82</v>
      </c>
      <c r="H82" s="51">
        <v>0.4</v>
      </c>
      <c r="I82" s="51">
        <v>1</v>
      </c>
      <c r="J82" s="51">
        <v>25</v>
      </c>
      <c r="K82" s="51">
        <v>28</v>
      </c>
      <c r="L82" s="51"/>
      <c r="M82" s="36" t="s">
        <v>61</v>
      </c>
      <c r="N82" s="41" t="s">
        <v>62</v>
      </c>
      <c r="O82" s="53">
        <f>P82/E82</f>
        <v>290.3225806451613</v>
      </c>
      <c r="P82" s="51">
        <v>900</v>
      </c>
      <c r="Q82" s="51">
        <v>520</v>
      </c>
      <c r="R82" s="43"/>
    </row>
    <row r="83" spans="1:18" ht="11.25" customHeight="1">
      <c r="A83" s="42"/>
      <c r="B83" s="42"/>
      <c r="C83" s="51">
        <v>8</v>
      </c>
      <c r="D83" s="51">
        <v>12.2</v>
      </c>
      <c r="E83" s="51">
        <v>3.9</v>
      </c>
      <c r="F83" s="51" t="s">
        <v>59</v>
      </c>
      <c r="G83" s="51">
        <v>82</v>
      </c>
      <c r="H83" s="51">
        <v>0.4</v>
      </c>
      <c r="I83" s="51">
        <v>1</v>
      </c>
      <c r="J83" s="51">
        <v>25</v>
      </c>
      <c r="K83" s="51">
        <v>28</v>
      </c>
      <c r="L83" s="51"/>
      <c r="M83" s="36" t="s">
        <v>61</v>
      </c>
      <c r="N83" s="41" t="s">
        <v>62</v>
      </c>
      <c r="O83" s="53">
        <f>P83/E83</f>
        <v>340.5128205128205</v>
      </c>
      <c r="P83" s="51">
        <v>1328</v>
      </c>
      <c r="Q83" s="51">
        <v>887</v>
      </c>
      <c r="R83" s="43"/>
    </row>
    <row r="84" spans="1:18" ht="11.25" customHeight="1">
      <c r="A84" s="42"/>
      <c r="B84" s="42"/>
      <c r="C84" s="51">
        <v>8</v>
      </c>
      <c r="D84" s="51">
        <v>22.1</v>
      </c>
      <c r="E84" s="51">
        <v>1.7000000000000002</v>
      </c>
      <c r="F84" s="51" t="s">
        <v>59</v>
      </c>
      <c r="G84" s="51">
        <v>82</v>
      </c>
      <c r="H84" s="51">
        <v>0.4</v>
      </c>
      <c r="I84" s="51">
        <v>1</v>
      </c>
      <c r="J84" s="51">
        <v>25</v>
      </c>
      <c r="K84" s="51">
        <v>28</v>
      </c>
      <c r="L84" s="51"/>
      <c r="M84" s="36" t="s">
        <v>61</v>
      </c>
      <c r="N84" s="41" t="s">
        <v>62</v>
      </c>
      <c r="O84" s="53">
        <f>P84/E84</f>
        <v>280.5882352941176</v>
      </c>
      <c r="P84" s="51">
        <v>477</v>
      </c>
      <c r="Q84" s="51">
        <v>253</v>
      </c>
      <c r="R84" s="43"/>
    </row>
    <row r="85" spans="1:18" ht="11.25" customHeight="1">
      <c r="A85" s="42"/>
      <c r="B85" s="42"/>
      <c r="C85" s="51">
        <v>10</v>
      </c>
      <c r="D85" s="51">
        <v>9.2</v>
      </c>
      <c r="E85" s="51">
        <v>1.4</v>
      </c>
      <c r="F85" s="51" t="s">
        <v>59</v>
      </c>
      <c r="G85" s="51">
        <v>72</v>
      </c>
      <c r="H85" s="51">
        <v>0.7</v>
      </c>
      <c r="I85" s="51" t="s">
        <v>56</v>
      </c>
      <c r="J85" s="51">
        <v>26</v>
      </c>
      <c r="K85" s="51">
        <v>28</v>
      </c>
      <c r="L85" s="51"/>
      <c r="M85" s="36" t="s">
        <v>61</v>
      </c>
      <c r="N85" s="41" t="s">
        <v>62</v>
      </c>
      <c r="O85" s="53">
        <f>P85/E85</f>
        <v>487.14285714285717</v>
      </c>
      <c r="P85" s="51">
        <v>682</v>
      </c>
      <c r="Q85" s="51">
        <v>535</v>
      </c>
      <c r="R85" s="43"/>
    </row>
    <row r="86" spans="1:18" ht="11.25" customHeight="1">
      <c r="A86" s="43"/>
      <c r="B86" s="43"/>
      <c r="C86" s="51">
        <v>10</v>
      </c>
      <c r="D86" s="51">
        <v>9.3</v>
      </c>
      <c r="E86" s="51">
        <v>2.3</v>
      </c>
      <c r="F86" s="51" t="s">
        <v>59</v>
      </c>
      <c r="G86" s="51">
        <v>72</v>
      </c>
      <c r="H86" s="51">
        <v>0.7</v>
      </c>
      <c r="I86" s="51" t="s">
        <v>56</v>
      </c>
      <c r="J86" s="51">
        <v>26</v>
      </c>
      <c r="K86" s="51">
        <v>28</v>
      </c>
      <c r="L86" s="51"/>
      <c r="M86" s="36" t="s">
        <v>61</v>
      </c>
      <c r="N86" s="41" t="s">
        <v>62</v>
      </c>
      <c r="O86" s="53">
        <f>P86/E86</f>
        <v>298.69565217391306</v>
      </c>
      <c r="P86" s="51">
        <v>687</v>
      </c>
      <c r="Q86" s="51">
        <v>490</v>
      </c>
      <c r="R86" s="43"/>
    </row>
    <row r="87" spans="1:18" ht="11.25" customHeight="1">
      <c r="A87" s="43"/>
      <c r="B87" s="43"/>
      <c r="C87" s="51">
        <v>10</v>
      </c>
      <c r="D87" s="51">
        <v>9.4</v>
      </c>
      <c r="E87" s="51">
        <v>1.6</v>
      </c>
      <c r="F87" s="51" t="s">
        <v>59</v>
      </c>
      <c r="G87" s="51">
        <v>72</v>
      </c>
      <c r="H87" s="51">
        <v>0.7</v>
      </c>
      <c r="I87" s="51" t="s">
        <v>56</v>
      </c>
      <c r="J87" s="51">
        <v>26</v>
      </c>
      <c r="K87" s="51">
        <v>28</v>
      </c>
      <c r="L87" s="51"/>
      <c r="M87" s="36" t="s">
        <v>61</v>
      </c>
      <c r="N87" s="41" t="s">
        <v>62</v>
      </c>
      <c r="O87" s="53">
        <f>P87/E87</f>
        <v>552.5</v>
      </c>
      <c r="P87" s="51">
        <v>884</v>
      </c>
      <c r="Q87" s="51">
        <v>670</v>
      </c>
      <c r="R87" s="43"/>
    </row>
    <row r="88" spans="1:18" ht="11.25" customHeight="1">
      <c r="A88" s="43"/>
      <c r="B88" s="43"/>
      <c r="C88" s="51">
        <v>16</v>
      </c>
      <c r="D88" s="51">
        <v>14.1</v>
      </c>
      <c r="E88" s="51">
        <v>1.9</v>
      </c>
      <c r="F88" s="51" t="s">
        <v>59</v>
      </c>
      <c r="G88" s="51">
        <v>82</v>
      </c>
      <c r="H88" s="51">
        <v>0.5</v>
      </c>
      <c r="I88" s="51" t="s">
        <v>50</v>
      </c>
      <c r="J88" s="51">
        <v>30</v>
      </c>
      <c r="K88" s="51">
        <v>32</v>
      </c>
      <c r="L88" s="51"/>
      <c r="M88" s="36" t="s">
        <v>61</v>
      </c>
      <c r="N88" s="41" t="s">
        <v>62</v>
      </c>
      <c r="O88" s="53">
        <f>P88/E88</f>
        <v>306.3157894736842</v>
      </c>
      <c r="P88" s="51">
        <v>582</v>
      </c>
      <c r="Q88" s="51">
        <v>423</v>
      </c>
      <c r="R88" s="43"/>
    </row>
    <row r="89" spans="1:18" ht="11.25" customHeight="1">
      <c r="A89" s="43"/>
      <c r="B89" s="43"/>
      <c r="C89" s="51">
        <v>16</v>
      </c>
      <c r="D89" s="51">
        <v>14.2</v>
      </c>
      <c r="E89" s="51">
        <v>1.9</v>
      </c>
      <c r="F89" s="51" t="s">
        <v>59</v>
      </c>
      <c r="G89" s="51">
        <v>82</v>
      </c>
      <c r="H89" s="51">
        <v>0.5</v>
      </c>
      <c r="I89" s="51" t="s">
        <v>50</v>
      </c>
      <c r="J89" s="51">
        <v>30</v>
      </c>
      <c r="K89" s="51">
        <v>32</v>
      </c>
      <c r="L89"/>
      <c r="M89" s="36" t="s">
        <v>61</v>
      </c>
      <c r="N89" s="41" t="s">
        <v>62</v>
      </c>
      <c r="O89" s="53">
        <f>P89/E89</f>
        <v>590.5263157894738</v>
      </c>
      <c r="P89" s="51">
        <v>1122</v>
      </c>
      <c r="Q89" s="51">
        <v>744</v>
      </c>
      <c r="R89" s="43"/>
    </row>
    <row r="90" spans="1:18" ht="11.25" customHeight="1">
      <c r="A90" s="43"/>
      <c r="B90" s="43"/>
      <c r="C90" s="51">
        <v>17</v>
      </c>
      <c r="D90" s="51">
        <v>5.3</v>
      </c>
      <c r="E90" s="51">
        <v>3.6</v>
      </c>
      <c r="F90" s="51" t="s">
        <v>59</v>
      </c>
      <c r="G90" s="51">
        <v>96</v>
      </c>
      <c r="H90" s="51">
        <v>0.7</v>
      </c>
      <c r="I90" s="51" t="s">
        <v>56</v>
      </c>
      <c r="J90" s="51">
        <v>31</v>
      </c>
      <c r="K90" s="51">
        <v>32</v>
      </c>
      <c r="L90" s="51"/>
      <c r="M90" s="36" t="s">
        <v>61</v>
      </c>
      <c r="N90" s="41" t="s">
        <v>62</v>
      </c>
      <c r="O90" s="53">
        <f>P90/E90</f>
        <v>407.77777777777777</v>
      </c>
      <c r="P90" s="51">
        <v>1468</v>
      </c>
      <c r="Q90" s="51">
        <v>980</v>
      </c>
      <c r="R90" s="43"/>
    </row>
    <row r="91" spans="1:18" ht="11.25" customHeight="1">
      <c r="A91" s="43"/>
      <c r="B91" s="39" t="s">
        <v>53</v>
      </c>
      <c r="C91" s="43"/>
      <c r="D91" s="43"/>
      <c r="E91" s="89">
        <f>SUM(E78:E90)</f>
        <v>34.6</v>
      </c>
      <c r="F91" s="51"/>
      <c r="G91" s="51"/>
      <c r="H91" s="51"/>
      <c r="I91" s="51"/>
      <c r="J91" s="51"/>
      <c r="K91" s="51"/>
      <c r="L91" s="51"/>
      <c r="M91" s="36"/>
      <c r="N91" s="51"/>
      <c r="O91" s="51"/>
      <c r="P91" s="43">
        <f>SUM(P78:P90)</f>
        <v>13596</v>
      </c>
      <c r="Q91" s="43">
        <f>SUM(Q78:Q90)</f>
        <v>8707</v>
      </c>
      <c r="R91" s="43"/>
    </row>
    <row r="92" spans="1:18" ht="11.25" customHeight="1">
      <c r="A92" s="43">
        <v>5</v>
      </c>
      <c r="B92" s="43" t="s">
        <v>118</v>
      </c>
      <c r="C92" s="51">
        <v>6</v>
      </c>
      <c r="D92" s="51">
        <v>10.4</v>
      </c>
      <c r="E92" s="51">
        <v>3</v>
      </c>
      <c r="F92" s="51" t="s">
        <v>134</v>
      </c>
      <c r="G92" s="51">
        <v>117</v>
      </c>
      <c r="H92" s="51">
        <v>0.5</v>
      </c>
      <c r="I92" s="51" t="s">
        <v>56</v>
      </c>
      <c r="J92" s="51">
        <v>32</v>
      </c>
      <c r="K92" s="51">
        <v>40</v>
      </c>
      <c r="L92" s="51"/>
      <c r="M92" s="36" t="s">
        <v>61</v>
      </c>
      <c r="N92" s="41" t="s">
        <v>62</v>
      </c>
      <c r="O92" s="53">
        <f>P92/E92</f>
        <v>382.3333333333333</v>
      </c>
      <c r="P92" s="51">
        <v>1147</v>
      </c>
      <c r="Q92" s="51">
        <v>804</v>
      </c>
      <c r="R92" s="43"/>
    </row>
    <row r="93" spans="1:18" ht="11.25" customHeight="1">
      <c r="A93" s="43"/>
      <c r="B93" s="43"/>
      <c r="C93" s="51">
        <v>6</v>
      </c>
      <c r="D93" s="51">
        <v>10.5</v>
      </c>
      <c r="E93" s="51">
        <v>2.6</v>
      </c>
      <c r="F93" s="51" t="s">
        <v>134</v>
      </c>
      <c r="G93" s="51">
        <v>117</v>
      </c>
      <c r="H93" s="51">
        <v>0.5</v>
      </c>
      <c r="I93" s="51" t="s">
        <v>56</v>
      </c>
      <c r="J93" s="51">
        <v>32</v>
      </c>
      <c r="K93" s="51">
        <v>40</v>
      </c>
      <c r="L93" s="51"/>
      <c r="M93" s="36" t="s">
        <v>61</v>
      </c>
      <c r="N93" s="41" t="s">
        <v>62</v>
      </c>
      <c r="O93" s="53">
        <f>P93/E93</f>
        <v>444.2307692307692</v>
      </c>
      <c r="P93" s="51">
        <v>1155</v>
      </c>
      <c r="Q93" s="51">
        <v>886</v>
      </c>
      <c r="R93" s="43"/>
    </row>
    <row r="94" spans="1:18" ht="11.25" customHeight="1">
      <c r="A94" s="43"/>
      <c r="B94" s="43"/>
      <c r="C94" s="51">
        <v>6</v>
      </c>
      <c r="D94" s="51">
        <v>21.2</v>
      </c>
      <c r="E94" s="51">
        <v>2</v>
      </c>
      <c r="F94" s="51" t="s">
        <v>141</v>
      </c>
      <c r="G94" s="51">
        <v>122</v>
      </c>
      <c r="H94" s="51">
        <v>0.5</v>
      </c>
      <c r="I94" s="51">
        <v>1</v>
      </c>
      <c r="J94" s="51">
        <v>32</v>
      </c>
      <c r="K94" s="51">
        <v>36</v>
      </c>
      <c r="L94" s="51"/>
      <c r="M94" s="36" t="s">
        <v>61</v>
      </c>
      <c r="N94" s="41" t="s">
        <v>62</v>
      </c>
      <c r="O94" s="53">
        <f>P94/E94</f>
        <v>188</v>
      </c>
      <c r="P94" s="51">
        <v>376</v>
      </c>
      <c r="Q94" s="51">
        <v>263</v>
      </c>
      <c r="R94" s="43"/>
    </row>
    <row r="95" spans="1:18" ht="11.25" customHeight="1">
      <c r="A95" s="43"/>
      <c r="B95" s="43"/>
      <c r="C95" s="51">
        <v>6</v>
      </c>
      <c r="D95" s="51">
        <v>23.3</v>
      </c>
      <c r="E95" s="51">
        <v>2.7</v>
      </c>
      <c r="F95" s="51" t="s">
        <v>59</v>
      </c>
      <c r="G95" s="51">
        <v>107</v>
      </c>
      <c r="H95" s="51">
        <v>0.4</v>
      </c>
      <c r="I95" s="51">
        <v>1</v>
      </c>
      <c r="J95" s="51">
        <v>30</v>
      </c>
      <c r="K95" s="51">
        <v>36</v>
      </c>
      <c r="L95" s="51"/>
      <c r="M95" s="36" t="s">
        <v>61</v>
      </c>
      <c r="N95" s="41" t="s">
        <v>62</v>
      </c>
      <c r="O95" s="53">
        <f>P95/E95</f>
        <v>173.7037037037037</v>
      </c>
      <c r="P95" s="51">
        <v>469</v>
      </c>
      <c r="Q95" s="51">
        <v>270</v>
      </c>
      <c r="R95" s="43"/>
    </row>
    <row r="96" spans="1:18" ht="11.25" customHeight="1">
      <c r="A96" s="43"/>
      <c r="B96" s="43"/>
      <c r="C96" s="51">
        <v>6</v>
      </c>
      <c r="D96" s="51">
        <v>23.4</v>
      </c>
      <c r="E96" s="51">
        <v>3</v>
      </c>
      <c r="F96" s="51" t="s">
        <v>59</v>
      </c>
      <c r="G96" s="51">
        <v>107</v>
      </c>
      <c r="H96" s="51">
        <v>0.4</v>
      </c>
      <c r="I96" s="51">
        <v>1</v>
      </c>
      <c r="J96" s="51">
        <v>30</v>
      </c>
      <c r="K96" s="51">
        <v>36</v>
      </c>
      <c r="L96" s="51"/>
      <c r="M96" s="36" t="s">
        <v>61</v>
      </c>
      <c r="N96" s="41" t="s">
        <v>62</v>
      </c>
      <c r="O96" s="53">
        <f>P96/E96</f>
        <v>268.6666666666667</v>
      </c>
      <c r="P96" s="51">
        <v>806</v>
      </c>
      <c r="Q96" s="51">
        <v>469</v>
      </c>
      <c r="R96" s="43"/>
    </row>
    <row r="97" spans="1:18" ht="11.25" customHeight="1">
      <c r="A97" s="43"/>
      <c r="B97" s="43"/>
      <c r="C97" s="51">
        <v>7</v>
      </c>
      <c r="D97" s="51">
        <v>39.1</v>
      </c>
      <c r="E97" s="51">
        <v>2.9</v>
      </c>
      <c r="F97" s="51" t="s">
        <v>142</v>
      </c>
      <c r="G97" s="51">
        <v>92</v>
      </c>
      <c r="H97" s="51">
        <v>0.5</v>
      </c>
      <c r="I97" s="51" t="s">
        <v>50</v>
      </c>
      <c r="J97" s="51">
        <v>32</v>
      </c>
      <c r="K97" s="51">
        <v>32</v>
      </c>
      <c r="L97" s="51"/>
      <c r="M97" s="36" t="s">
        <v>61</v>
      </c>
      <c r="N97" s="41" t="s">
        <v>62</v>
      </c>
      <c r="O97" s="53">
        <f>P97/E97</f>
        <v>451.0344827586207</v>
      </c>
      <c r="P97" s="51">
        <v>1308</v>
      </c>
      <c r="Q97" s="51">
        <v>878</v>
      </c>
      <c r="R97" s="43"/>
    </row>
    <row r="98" spans="1:18" ht="11.25" customHeight="1">
      <c r="A98" s="43"/>
      <c r="B98" s="43"/>
      <c r="C98" s="51">
        <v>7</v>
      </c>
      <c r="D98" s="51">
        <v>39.2</v>
      </c>
      <c r="E98" s="51">
        <v>3.6</v>
      </c>
      <c r="F98" s="51" t="s">
        <v>142</v>
      </c>
      <c r="G98" s="51">
        <v>92</v>
      </c>
      <c r="H98" s="51">
        <v>0.5</v>
      </c>
      <c r="I98" s="51" t="s">
        <v>50</v>
      </c>
      <c r="J98" s="51">
        <v>32</v>
      </c>
      <c r="K98" s="51">
        <v>32</v>
      </c>
      <c r="L98" s="51"/>
      <c r="M98" s="36" t="s">
        <v>61</v>
      </c>
      <c r="N98" s="41" t="s">
        <v>62</v>
      </c>
      <c r="O98" s="53">
        <f>P98/E98</f>
        <v>406.1111111111111</v>
      </c>
      <c r="P98" s="51">
        <v>1462</v>
      </c>
      <c r="Q98" s="51">
        <v>934</v>
      </c>
      <c r="R98" s="43"/>
    </row>
    <row r="99" spans="1:18" ht="11.25" customHeight="1">
      <c r="A99" s="43"/>
      <c r="B99" s="43"/>
      <c r="C99" s="51">
        <v>7</v>
      </c>
      <c r="D99" s="51">
        <v>39.3</v>
      </c>
      <c r="E99" s="51">
        <v>3.5</v>
      </c>
      <c r="F99" s="51" t="s">
        <v>142</v>
      </c>
      <c r="G99" s="51">
        <v>92</v>
      </c>
      <c r="H99" s="51">
        <v>0.5</v>
      </c>
      <c r="I99" s="51" t="s">
        <v>50</v>
      </c>
      <c r="J99" s="51">
        <v>32</v>
      </c>
      <c r="K99" s="51">
        <v>32</v>
      </c>
      <c r="L99" s="51"/>
      <c r="M99" s="36" t="s">
        <v>61</v>
      </c>
      <c r="N99" s="41" t="s">
        <v>62</v>
      </c>
      <c r="O99" s="53">
        <f>P99/E99</f>
        <v>333.7142857142857</v>
      </c>
      <c r="P99" s="51">
        <v>1168</v>
      </c>
      <c r="Q99" s="51">
        <v>790</v>
      </c>
      <c r="R99" s="43"/>
    </row>
    <row r="100" spans="1:18" ht="11.25" customHeight="1">
      <c r="A100" s="43"/>
      <c r="B100" s="43"/>
      <c r="C100" s="51">
        <v>35</v>
      </c>
      <c r="D100" s="51">
        <v>24.6</v>
      </c>
      <c r="E100" s="51">
        <v>4.5</v>
      </c>
      <c r="F100" s="51" t="s">
        <v>140</v>
      </c>
      <c r="G100" s="51">
        <v>92</v>
      </c>
      <c r="H100" s="51">
        <v>0.65</v>
      </c>
      <c r="I100" s="51" t="s">
        <v>50</v>
      </c>
      <c r="J100" s="51">
        <v>32</v>
      </c>
      <c r="K100" s="51">
        <v>34</v>
      </c>
      <c r="L100" s="51"/>
      <c r="M100" s="36" t="s">
        <v>61</v>
      </c>
      <c r="N100" s="41" t="s">
        <v>62</v>
      </c>
      <c r="O100" s="53">
        <f>P100/E100</f>
        <v>399.3333333333333</v>
      </c>
      <c r="P100" s="51">
        <v>1797</v>
      </c>
      <c r="Q100" s="51">
        <v>1325</v>
      </c>
      <c r="R100" s="43"/>
    </row>
    <row r="101" spans="1:18" ht="11.25" customHeight="1">
      <c r="A101" s="43"/>
      <c r="B101" s="43"/>
      <c r="C101" s="51">
        <v>35</v>
      </c>
      <c r="D101" s="51">
        <v>24.7</v>
      </c>
      <c r="E101" s="51">
        <v>2.6</v>
      </c>
      <c r="F101" s="51" t="s">
        <v>140</v>
      </c>
      <c r="G101" s="51">
        <v>92</v>
      </c>
      <c r="H101" s="51">
        <v>0.65</v>
      </c>
      <c r="I101" s="51" t="s">
        <v>50</v>
      </c>
      <c r="J101" s="51">
        <v>32</v>
      </c>
      <c r="K101" s="51">
        <v>34</v>
      </c>
      <c r="L101" s="51"/>
      <c r="M101" s="36" t="s">
        <v>61</v>
      </c>
      <c r="N101" s="41" t="s">
        <v>62</v>
      </c>
      <c r="O101" s="53">
        <f>P101/E101</f>
        <v>501.9230769230769</v>
      </c>
      <c r="P101" s="51">
        <v>1305</v>
      </c>
      <c r="Q101" s="51">
        <v>810</v>
      </c>
      <c r="R101" s="43"/>
    </row>
    <row r="102" spans="1:18" ht="11.25" customHeight="1">
      <c r="A102" s="43"/>
      <c r="B102" s="43"/>
      <c r="C102" s="51">
        <v>36</v>
      </c>
      <c r="D102" s="51">
        <v>34.1</v>
      </c>
      <c r="E102" s="51">
        <v>2</v>
      </c>
      <c r="F102" s="51" t="s">
        <v>116</v>
      </c>
      <c r="G102" s="51">
        <v>122</v>
      </c>
      <c r="H102" s="51">
        <v>0.4</v>
      </c>
      <c r="I102" s="51">
        <v>1</v>
      </c>
      <c r="J102" s="51">
        <v>30</v>
      </c>
      <c r="K102" s="51">
        <v>34</v>
      </c>
      <c r="L102" s="51"/>
      <c r="M102" s="36" t="s">
        <v>61</v>
      </c>
      <c r="N102" s="41" t="s">
        <v>62</v>
      </c>
      <c r="O102" s="53">
        <f>P102/E102</f>
        <v>347</v>
      </c>
      <c r="P102" s="51">
        <v>694</v>
      </c>
      <c r="Q102" s="51">
        <v>468</v>
      </c>
      <c r="R102" s="43"/>
    </row>
    <row r="103" spans="1:18" ht="11.25" customHeight="1">
      <c r="A103" s="43"/>
      <c r="B103" s="43"/>
      <c r="C103" s="51">
        <v>2</v>
      </c>
      <c r="D103" s="51">
        <v>27.1</v>
      </c>
      <c r="E103" s="51">
        <v>1.7000000000000002</v>
      </c>
      <c r="F103" s="51" t="s">
        <v>143</v>
      </c>
      <c r="G103" s="51">
        <v>50</v>
      </c>
      <c r="H103" s="51">
        <v>0.8</v>
      </c>
      <c r="I103" s="51" t="s">
        <v>56</v>
      </c>
      <c r="J103" s="51">
        <v>19</v>
      </c>
      <c r="K103" s="51">
        <v>18</v>
      </c>
      <c r="L103" s="51"/>
      <c r="M103" s="36" t="s">
        <v>61</v>
      </c>
      <c r="N103" s="41" t="s">
        <v>62</v>
      </c>
      <c r="O103" s="53">
        <f>P103/E103</f>
        <v>576.470588235294</v>
      </c>
      <c r="P103" s="51">
        <v>980</v>
      </c>
      <c r="Q103" s="51">
        <v>542</v>
      </c>
      <c r="R103" s="43"/>
    </row>
    <row r="104" spans="1:18" ht="11.25" customHeight="1">
      <c r="A104" s="43"/>
      <c r="B104" s="43"/>
      <c r="C104" s="51">
        <v>8</v>
      </c>
      <c r="D104" s="51">
        <v>9.2</v>
      </c>
      <c r="E104" s="51">
        <v>4.8</v>
      </c>
      <c r="F104" s="51" t="s">
        <v>59</v>
      </c>
      <c r="G104" s="51">
        <v>96</v>
      </c>
      <c r="H104" s="51">
        <v>0.5</v>
      </c>
      <c r="I104" s="51">
        <v>1</v>
      </c>
      <c r="J104" s="51">
        <v>29</v>
      </c>
      <c r="K104" s="51">
        <v>32</v>
      </c>
      <c r="L104" s="51"/>
      <c r="M104" s="36" t="s">
        <v>61</v>
      </c>
      <c r="N104" s="41" t="s">
        <v>62</v>
      </c>
      <c r="O104" s="53">
        <f>P104/E104</f>
        <v>296.6666666666667</v>
      </c>
      <c r="P104" s="51">
        <v>1424</v>
      </c>
      <c r="Q104" s="51">
        <v>860</v>
      </c>
      <c r="R104" s="43"/>
    </row>
    <row r="105" spans="1:18" ht="11.25" customHeight="1">
      <c r="A105" s="43"/>
      <c r="B105" s="43"/>
      <c r="C105" s="51">
        <v>21</v>
      </c>
      <c r="D105" s="51">
        <v>13</v>
      </c>
      <c r="E105" s="51">
        <v>1.1</v>
      </c>
      <c r="F105" s="51" t="s">
        <v>59</v>
      </c>
      <c r="G105" s="51">
        <v>57</v>
      </c>
      <c r="H105" s="51">
        <v>0.8</v>
      </c>
      <c r="I105" s="51" t="s">
        <v>56</v>
      </c>
      <c r="J105" s="51">
        <v>21</v>
      </c>
      <c r="K105" s="51">
        <v>22</v>
      </c>
      <c r="L105" s="51"/>
      <c r="M105" s="36" t="s">
        <v>61</v>
      </c>
      <c r="N105" s="41" t="s">
        <v>62</v>
      </c>
      <c r="O105" s="53">
        <f>P105/E105</f>
        <v>323.6363636363636</v>
      </c>
      <c r="P105" s="51">
        <v>356</v>
      </c>
      <c r="Q105" s="51">
        <v>271</v>
      </c>
      <c r="R105" s="43"/>
    </row>
    <row r="106" spans="1:18" ht="11.25" customHeight="1">
      <c r="A106" s="43"/>
      <c r="B106" s="43"/>
      <c r="C106" s="51">
        <v>25</v>
      </c>
      <c r="D106" s="51">
        <v>19.2</v>
      </c>
      <c r="E106" s="51">
        <v>2</v>
      </c>
      <c r="F106" s="51" t="s">
        <v>156</v>
      </c>
      <c r="G106" s="51">
        <v>77</v>
      </c>
      <c r="H106" s="51">
        <v>0.75</v>
      </c>
      <c r="I106" s="51" t="s">
        <v>94</v>
      </c>
      <c r="J106" s="51">
        <v>32</v>
      </c>
      <c r="K106" s="51">
        <v>30</v>
      </c>
      <c r="L106" s="51"/>
      <c r="M106" s="36" t="s">
        <v>61</v>
      </c>
      <c r="N106" s="41" t="s">
        <v>62</v>
      </c>
      <c r="O106" s="53">
        <f>P106/E106</f>
        <v>281.5</v>
      </c>
      <c r="P106" s="51">
        <v>563</v>
      </c>
      <c r="Q106" s="51">
        <v>469</v>
      </c>
      <c r="R106" s="43"/>
    </row>
    <row r="107" spans="1:18" ht="11.25" customHeight="1">
      <c r="A107" s="43"/>
      <c r="B107" s="43"/>
      <c r="C107" s="51">
        <v>12</v>
      </c>
      <c r="D107" s="51">
        <v>40</v>
      </c>
      <c r="E107" s="51">
        <v>1.7000000000000002</v>
      </c>
      <c r="F107" s="51" t="s">
        <v>59</v>
      </c>
      <c r="G107" s="51">
        <v>71</v>
      </c>
      <c r="H107" s="51">
        <v>0.6000000000000001</v>
      </c>
      <c r="I107" s="51">
        <v>1</v>
      </c>
      <c r="J107" s="51">
        <v>23</v>
      </c>
      <c r="K107" s="51">
        <v>24</v>
      </c>
      <c r="L107" s="51"/>
      <c r="M107" s="36" t="s">
        <v>61</v>
      </c>
      <c r="N107" s="41" t="s">
        <v>62</v>
      </c>
      <c r="O107" s="53">
        <f>P107/E107</f>
        <v>211.76470588235293</v>
      </c>
      <c r="P107" s="51">
        <v>360</v>
      </c>
      <c r="Q107" s="51">
        <v>151</v>
      </c>
      <c r="R107" s="43"/>
    </row>
    <row r="108" spans="1:18" ht="11.25" customHeight="1">
      <c r="A108" s="43"/>
      <c r="B108" s="43"/>
      <c r="C108" s="51">
        <v>14</v>
      </c>
      <c r="D108" s="51">
        <v>39</v>
      </c>
      <c r="E108" s="51">
        <v>3.3</v>
      </c>
      <c r="F108" s="51" t="s">
        <v>59</v>
      </c>
      <c r="G108" s="51">
        <v>55</v>
      </c>
      <c r="H108" s="51">
        <v>0.5</v>
      </c>
      <c r="I108" s="51" t="s">
        <v>56</v>
      </c>
      <c r="J108" s="51">
        <v>22</v>
      </c>
      <c r="K108" s="51">
        <v>20</v>
      </c>
      <c r="L108" s="51"/>
      <c r="M108" s="36" t="s">
        <v>61</v>
      </c>
      <c r="N108" s="41" t="s">
        <v>62</v>
      </c>
      <c r="O108" s="53">
        <f>P108/E108</f>
        <v>332.1212121212121</v>
      </c>
      <c r="P108" s="51">
        <v>1096</v>
      </c>
      <c r="Q108" s="51">
        <v>818</v>
      </c>
      <c r="R108" s="43"/>
    </row>
    <row r="109" spans="1:18" ht="11.25" customHeight="1">
      <c r="A109" s="43"/>
      <c r="B109" s="43"/>
      <c r="C109" s="51">
        <v>29</v>
      </c>
      <c r="D109" s="51">
        <v>25</v>
      </c>
      <c r="E109" s="51">
        <v>1.4</v>
      </c>
      <c r="F109" s="51" t="s">
        <v>157</v>
      </c>
      <c r="G109" s="51">
        <v>96</v>
      </c>
      <c r="H109" s="51">
        <v>0.4</v>
      </c>
      <c r="I109" s="51" t="s">
        <v>56</v>
      </c>
      <c r="J109" s="51">
        <v>30</v>
      </c>
      <c r="K109" s="51">
        <v>32</v>
      </c>
      <c r="L109" s="51"/>
      <c r="M109" s="36" t="s">
        <v>61</v>
      </c>
      <c r="N109" s="41" t="s">
        <v>62</v>
      </c>
      <c r="O109" s="53">
        <f>P109/E109</f>
        <v>376.42857142857144</v>
      </c>
      <c r="P109" s="51">
        <v>527</v>
      </c>
      <c r="Q109" s="51">
        <v>339</v>
      </c>
      <c r="R109" s="43"/>
    </row>
    <row r="110" spans="1:18" ht="11.25" customHeight="1">
      <c r="A110" s="43"/>
      <c r="B110" s="43"/>
      <c r="C110" s="51">
        <v>27</v>
      </c>
      <c r="D110" s="51">
        <v>2.2</v>
      </c>
      <c r="E110" s="51">
        <v>3.7</v>
      </c>
      <c r="F110" s="51" t="s">
        <v>97</v>
      </c>
      <c r="G110" s="51">
        <v>62</v>
      </c>
      <c r="H110" s="51">
        <v>0.7</v>
      </c>
      <c r="I110" s="51" t="s">
        <v>56</v>
      </c>
      <c r="J110" s="51">
        <v>24</v>
      </c>
      <c r="K110" s="51">
        <v>22</v>
      </c>
      <c r="L110" s="51"/>
      <c r="M110" s="36" t="s">
        <v>61</v>
      </c>
      <c r="N110" s="41" t="s">
        <v>62</v>
      </c>
      <c r="O110" s="53">
        <f>P110/E110</f>
        <v>262.4324324324324</v>
      </c>
      <c r="P110" s="51">
        <v>971</v>
      </c>
      <c r="Q110" s="51">
        <v>660</v>
      </c>
      <c r="R110" s="43"/>
    </row>
    <row r="111" spans="1:18" ht="11.25" customHeight="1">
      <c r="A111" s="43"/>
      <c r="B111" s="43"/>
      <c r="C111" s="51">
        <v>15</v>
      </c>
      <c r="D111" s="51">
        <v>22.1</v>
      </c>
      <c r="E111" s="51">
        <v>3</v>
      </c>
      <c r="F111" s="51" t="s">
        <v>59</v>
      </c>
      <c r="G111" s="51">
        <v>77</v>
      </c>
      <c r="H111" s="51">
        <v>0.8</v>
      </c>
      <c r="I111" s="51" t="s">
        <v>50</v>
      </c>
      <c r="J111" s="51">
        <v>31</v>
      </c>
      <c r="K111" s="51">
        <v>30</v>
      </c>
      <c r="L111" s="51"/>
      <c r="M111" s="36" t="s">
        <v>61</v>
      </c>
      <c r="N111" s="41" t="s">
        <v>62</v>
      </c>
      <c r="O111" s="53">
        <f>P111/E111</f>
        <v>281</v>
      </c>
      <c r="P111" s="51">
        <v>843</v>
      </c>
      <c r="Q111" s="51">
        <v>441</v>
      </c>
      <c r="R111" s="43"/>
    </row>
    <row r="112" spans="1:18" ht="11.25" customHeight="1">
      <c r="A112" s="43"/>
      <c r="B112" s="43"/>
      <c r="C112" s="51">
        <v>15</v>
      </c>
      <c r="D112" s="51">
        <v>24.1</v>
      </c>
      <c r="E112" s="51">
        <v>1.7000000000000002</v>
      </c>
      <c r="F112" s="51" t="s">
        <v>59</v>
      </c>
      <c r="G112" s="51">
        <v>77</v>
      </c>
      <c r="H112" s="51">
        <v>0.8</v>
      </c>
      <c r="I112" s="51">
        <v>1</v>
      </c>
      <c r="J112" s="51">
        <v>24</v>
      </c>
      <c r="K112" s="51">
        <v>22</v>
      </c>
      <c r="L112" s="51"/>
      <c r="M112" s="36" t="s">
        <v>61</v>
      </c>
      <c r="N112" s="41" t="s">
        <v>62</v>
      </c>
      <c r="O112" s="53">
        <f>P112/E112</f>
        <v>233.52941176470586</v>
      </c>
      <c r="P112" s="51">
        <v>397</v>
      </c>
      <c r="Q112" s="51">
        <v>320</v>
      </c>
      <c r="R112" s="43"/>
    </row>
    <row r="113" spans="1:18" ht="11.25" customHeight="1">
      <c r="A113" s="43"/>
      <c r="B113" s="43"/>
      <c r="C113" s="51">
        <v>15</v>
      </c>
      <c r="D113" s="51">
        <v>24.2</v>
      </c>
      <c r="E113" s="51">
        <v>2.6</v>
      </c>
      <c r="F113" s="51" t="s">
        <v>59</v>
      </c>
      <c r="G113" s="51">
        <v>77</v>
      </c>
      <c r="H113" s="51">
        <v>0.8</v>
      </c>
      <c r="I113" s="51">
        <v>1</v>
      </c>
      <c r="J113" s="51">
        <v>24</v>
      </c>
      <c r="K113" s="51">
        <v>22</v>
      </c>
      <c r="L113" s="51"/>
      <c r="M113" s="36" t="s">
        <v>61</v>
      </c>
      <c r="N113" s="41" t="s">
        <v>62</v>
      </c>
      <c r="O113" s="53">
        <f>P113/E113</f>
        <v>309.6153846153846</v>
      </c>
      <c r="P113" s="51">
        <v>805</v>
      </c>
      <c r="Q113" s="51">
        <v>629</v>
      </c>
      <c r="R113" s="43"/>
    </row>
    <row r="114" spans="1:18" ht="11.25" customHeight="1">
      <c r="A114" s="43"/>
      <c r="B114" s="43"/>
      <c r="C114" s="51">
        <v>15</v>
      </c>
      <c r="D114" s="51">
        <v>24.3</v>
      </c>
      <c r="E114" s="51">
        <v>2.1</v>
      </c>
      <c r="F114" s="51" t="s">
        <v>59</v>
      </c>
      <c r="G114" s="51">
        <v>77</v>
      </c>
      <c r="H114" s="51">
        <v>0.8</v>
      </c>
      <c r="I114" s="51">
        <v>1</v>
      </c>
      <c r="J114" s="51">
        <v>24</v>
      </c>
      <c r="K114" s="51">
        <v>22</v>
      </c>
      <c r="L114" s="51"/>
      <c r="M114" s="36" t="s">
        <v>61</v>
      </c>
      <c r="N114" s="41" t="s">
        <v>62</v>
      </c>
      <c r="O114" s="53">
        <f>P114/E114</f>
        <v>410.4761904761905</v>
      </c>
      <c r="P114" s="51">
        <v>862</v>
      </c>
      <c r="Q114" s="51">
        <v>631</v>
      </c>
      <c r="R114" s="43"/>
    </row>
    <row r="115" spans="1:18" ht="11.25" customHeight="1">
      <c r="A115" s="43"/>
      <c r="B115" s="43"/>
      <c r="C115" s="51">
        <v>15</v>
      </c>
      <c r="D115" s="51">
        <v>29.2</v>
      </c>
      <c r="E115" s="51">
        <v>0.7</v>
      </c>
      <c r="F115" s="51" t="s">
        <v>116</v>
      </c>
      <c r="G115" s="51">
        <v>72</v>
      </c>
      <c r="H115" s="51">
        <v>0.7</v>
      </c>
      <c r="I115" s="51">
        <v>1</v>
      </c>
      <c r="J115" s="51">
        <v>22</v>
      </c>
      <c r="K115" s="51">
        <v>24</v>
      </c>
      <c r="L115" s="51"/>
      <c r="M115" s="36" t="s">
        <v>61</v>
      </c>
      <c r="N115" s="41" t="s">
        <v>62</v>
      </c>
      <c r="O115" s="53">
        <f>P115/E115</f>
        <v>662.8571428571429</v>
      </c>
      <c r="P115" s="51">
        <v>464</v>
      </c>
      <c r="Q115" s="51">
        <v>352</v>
      </c>
      <c r="R115" s="43"/>
    </row>
    <row r="116" spans="1:18" ht="11.25" customHeight="1">
      <c r="A116" s="43"/>
      <c r="B116" s="43"/>
      <c r="C116" s="51">
        <v>15</v>
      </c>
      <c r="D116" s="51">
        <v>34.2</v>
      </c>
      <c r="E116" s="51">
        <v>1.1</v>
      </c>
      <c r="F116" s="51" t="s">
        <v>59</v>
      </c>
      <c r="G116" s="51">
        <v>77</v>
      </c>
      <c r="H116" s="51">
        <v>0.8</v>
      </c>
      <c r="I116" s="51">
        <v>1</v>
      </c>
      <c r="J116" s="51">
        <v>24</v>
      </c>
      <c r="K116" s="51">
        <v>22</v>
      </c>
      <c r="L116" s="51"/>
      <c r="M116" s="36" t="s">
        <v>61</v>
      </c>
      <c r="N116" s="41" t="s">
        <v>62</v>
      </c>
      <c r="O116" s="53">
        <f>P116/E116</f>
        <v>769.9999999999999</v>
      </c>
      <c r="P116" s="51">
        <v>847</v>
      </c>
      <c r="Q116" s="51">
        <v>696</v>
      </c>
      <c r="R116" s="43"/>
    </row>
    <row r="117" spans="1:18" ht="11.25" customHeight="1">
      <c r="A117" s="43"/>
      <c r="B117" s="43"/>
      <c r="C117" s="51">
        <v>17</v>
      </c>
      <c r="D117" s="51">
        <v>19</v>
      </c>
      <c r="E117" s="51">
        <v>3.8</v>
      </c>
      <c r="F117" s="51" t="s">
        <v>72</v>
      </c>
      <c r="G117" s="51">
        <v>66</v>
      </c>
      <c r="H117" s="51">
        <v>0.6000000000000001</v>
      </c>
      <c r="I117" s="51" t="s">
        <v>56</v>
      </c>
      <c r="J117" s="51">
        <v>23</v>
      </c>
      <c r="K117" s="51">
        <v>24</v>
      </c>
      <c r="L117" s="51"/>
      <c r="M117" s="36" t="s">
        <v>61</v>
      </c>
      <c r="N117" s="41" t="s">
        <v>62</v>
      </c>
      <c r="O117" s="53">
        <f>P117/E117</f>
        <v>320</v>
      </c>
      <c r="P117" s="51">
        <v>1216</v>
      </c>
      <c r="Q117" s="51">
        <v>1008</v>
      </c>
      <c r="R117" s="43"/>
    </row>
    <row r="118" spans="1:18" ht="11.25" customHeight="1">
      <c r="A118" s="43"/>
      <c r="B118" s="43"/>
      <c r="C118" s="51">
        <v>26</v>
      </c>
      <c r="D118" s="51">
        <v>18</v>
      </c>
      <c r="E118" s="51">
        <v>0.8</v>
      </c>
      <c r="F118" s="51" t="s">
        <v>59</v>
      </c>
      <c r="G118" s="51">
        <v>57</v>
      </c>
      <c r="H118" s="51">
        <v>0.85</v>
      </c>
      <c r="I118" s="51" t="s">
        <v>50</v>
      </c>
      <c r="J118" s="51">
        <v>24</v>
      </c>
      <c r="K118" s="51">
        <v>20</v>
      </c>
      <c r="L118" s="51"/>
      <c r="M118" s="36" t="s">
        <v>61</v>
      </c>
      <c r="N118" s="41" t="s">
        <v>62</v>
      </c>
      <c r="O118" s="53">
        <f>P118/E118</f>
        <v>311.25</v>
      </c>
      <c r="P118" s="51">
        <v>249</v>
      </c>
      <c r="Q118" s="51">
        <v>195</v>
      </c>
      <c r="R118" s="43"/>
    </row>
    <row r="119" spans="1:18" ht="11.25" customHeight="1">
      <c r="A119" s="43"/>
      <c r="B119" s="43"/>
      <c r="C119" s="51">
        <v>27</v>
      </c>
      <c r="D119" s="51">
        <v>2.1</v>
      </c>
      <c r="E119" s="51">
        <v>3.3</v>
      </c>
      <c r="F119" s="51" t="s">
        <v>97</v>
      </c>
      <c r="G119" s="51">
        <v>62</v>
      </c>
      <c r="H119" s="51">
        <v>0.7</v>
      </c>
      <c r="I119" s="51" t="s">
        <v>56</v>
      </c>
      <c r="J119" s="51">
        <v>24</v>
      </c>
      <c r="K119" s="51">
        <v>22</v>
      </c>
      <c r="L119" s="51"/>
      <c r="M119" s="36" t="s">
        <v>61</v>
      </c>
      <c r="N119" s="41" t="s">
        <v>62</v>
      </c>
      <c r="O119" s="53">
        <f>P119/E119</f>
        <v>244.84848484848487</v>
      </c>
      <c r="P119" s="51">
        <v>808</v>
      </c>
      <c r="Q119" s="51">
        <v>504</v>
      </c>
      <c r="R119" s="43"/>
    </row>
    <row r="120" spans="1:18" ht="11.25" customHeight="1">
      <c r="A120" s="43"/>
      <c r="B120" s="43"/>
      <c r="C120" s="51">
        <v>31</v>
      </c>
      <c r="D120" s="51">
        <v>15</v>
      </c>
      <c r="E120" s="51">
        <v>3.3</v>
      </c>
      <c r="F120" s="51" t="s">
        <v>59</v>
      </c>
      <c r="G120" s="51">
        <v>92</v>
      </c>
      <c r="H120" s="51">
        <v>0.4</v>
      </c>
      <c r="I120" s="51">
        <v>1</v>
      </c>
      <c r="J120" s="51">
        <v>26</v>
      </c>
      <c r="K120" s="51">
        <v>30</v>
      </c>
      <c r="L120" s="51"/>
      <c r="M120" s="36" t="s">
        <v>61</v>
      </c>
      <c r="N120" s="41" t="s">
        <v>62</v>
      </c>
      <c r="O120" s="53">
        <f>P120/E120</f>
        <v>111.81818181818183</v>
      </c>
      <c r="P120" s="51">
        <v>369</v>
      </c>
      <c r="Q120" s="51">
        <v>254</v>
      </c>
      <c r="R120" s="43"/>
    </row>
    <row r="121" spans="1:18" ht="11.25" customHeight="1">
      <c r="A121" s="43"/>
      <c r="B121" s="43"/>
      <c r="C121" s="51">
        <v>31</v>
      </c>
      <c r="D121" s="51">
        <v>34</v>
      </c>
      <c r="E121" s="51">
        <v>3.9</v>
      </c>
      <c r="F121" s="51" t="s">
        <v>59</v>
      </c>
      <c r="G121" s="51">
        <v>93</v>
      </c>
      <c r="H121" s="51">
        <v>0.6000000000000001</v>
      </c>
      <c r="I121" s="51">
        <v>1</v>
      </c>
      <c r="J121" s="51">
        <v>27</v>
      </c>
      <c r="K121" s="51">
        <v>30</v>
      </c>
      <c r="L121" s="51"/>
      <c r="M121" s="36" t="s">
        <v>61</v>
      </c>
      <c r="N121" s="41" t="s">
        <v>62</v>
      </c>
      <c r="O121" s="53">
        <f>P121/E121</f>
        <v>162.30769230769232</v>
      </c>
      <c r="P121" s="51">
        <v>633</v>
      </c>
      <c r="Q121" s="51">
        <v>445</v>
      </c>
      <c r="R121" s="43"/>
    </row>
    <row r="122" spans="1:18" ht="11.25" customHeight="1">
      <c r="A122" s="43"/>
      <c r="B122" s="43"/>
      <c r="C122" s="51">
        <v>34</v>
      </c>
      <c r="D122" s="51">
        <v>21</v>
      </c>
      <c r="E122" s="51">
        <v>0.9</v>
      </c>
      <c r="F122" s="51" t="s">
        <v>49</v>
      </c>
      <c r="G122" s="51">
        <v>112</v>
      </c>
      <c r="H122" s="51">
        <v>0.6000000000000001</v>
      </c>
      <c r="I122" s="51" t="s">
        <v>50</v>
      </c>
      <c r="J122" s="51">
        <v>35</v>
      </c>
      <c r="K122" s="51">
        <v>32</v>
      </c>
      <c r="L122" s="51"/>
      <c r="M122" s="36" t="s">
        <v>61</v>
      </c>
      <c r="N122" s="41" t="s">
        <v>62</v>
      </c>
      <c r="O122" s="53">
        <f>P122/E122</f>
        <v>264.44444444444446</v>
      </c>
      <c r="P122" s="51">
        <v>238</v>
      </c>
      <c r="Q122" s="51">
        <v>170</v>
      </c>
      <c r="R122" s="43"/>
    </row>
    <row r="123" spans="1:18" ht="11.25" customHeight="1">
      <c r="A123" s="43"/>
      <c r="B123" s="39" t="s">
        <v>53</v>
      </c>
      <c r="C123" s="42"/>
      <c r="D123" s="42"/>
      <c r="E123" s="43">
        <f>SUM(E92:E122)</f>
        <v>79.30000000000001</v>
      </c>
      <c r="F123" s="43"/>
      <c r="G123" s="43"/>
      <c r="H123" s="43"/>
      <c r="I123" s="43"/>
      <c r="J123" s="43"/>
      <c r="K123" s="43"/>
      <c r="L123" s="43"/>
      <c r="M123" s="50"/>
      <c r="N123" s="43"/>
      <c r="O123" s="43"/>
      <c r="P123" s="43">
        <f>SUM(P92:P122)</f>
        <v>25695</v>
      </c>
      <c r="Q123" s="43">
        <f>SUM(Q92:Q122)</f>
        <v>17652</v>
      </c>
      <c r="R123" s="43"/>
    </row>
    <row r="124" spans="1:18" ht="11.25" customHeight="1">
      <c r="A124" s="43">
        <v>6</v>
      </c>
      <c r="B124" s="43" t="s">
        <v>115</v>
      </c>
      <c r="C124" s="51">
        <v>18</v>
      </c>
      <c r="D124" s="51">
        <v>14.4</v>
      </c>
      <c r="E124" s="51">
        <v>2.6</v>
      </c>
      <c r="F124" s="51" t="s">
        <v>85</v>
      </c>
      <c r="G124" s="51">
        <v>106</v>
      </c>
      <c r="H124" s="51">
        <v>0.5</v>
      </c>
      <c r="I124" s="51" t="s">
        <v>56</v>
      </c>
      <c r="J124" s="51">
        <v>31</v>
      </c>
      <c r="K124" s="51">
        <v>30</v>
      </c>
      <c r="L124" s="51"/>
      <c r="M124" s="36" t="s">
        <v>61</v>
      </c>
      <c r="N124" s="41" t="s">
        <v>62</v>
      </c>
      <c r="O124" s="53">
        <f>P124/E124</f>
        <v>310.7692307692308</v>
      </c>
      <c r="P124" s="51">
        <v>808</v>
      </c>
      <c r="Q124" s="51">
        <v>658</v>
      </c>
      <c r="R124" s="43"/>
    </row>
    <row r="125" spans="1:18" ht="11.25" customHeight="1">
      <c r="A125" s="43"/>
      <c r="B125" s="43"/>
      <c r="C125" s="88">
        <v>18</v>
      </c>
      <c r="D125" s="51">
        <v>14.5</v>
      </c>
      <c r="E125" s="51">
        <v>1.5</v>
      </c>
      <c r="F125" s="51" t="s">
        <v>85</v>
      </c>
      <c r="G125" s="51">
        <v>106</v>
      </c>
      <c r="H125" s="51">
        <v>0.5</v>
      </c>
      <c r="I125" s="51" t="s">
        <v>56</v>
      </c>
      <c r="J125" s="51">
        <v>31</v>
      </c>
      <c r="K125" s="51">
        <v>30</v>
      </c>
      <c r="L125" s="51"/>
      <c r="M125" s="36" t="s">
        <v>61</v>
      </c>
      <c r="N125" s="41" t="s">
        <v>62</v>
      </c>
      <c r="O125" s="53">
        <f>P125/E125</f>
        <v>259.3333333333333</v>
      </c>
      <c r="P125" s="51">
        <v>389</v>
      </c>
      <c r="Q125" s="51">
        <v>319</v>
      </c>
      <c r="R125" s="43"/>
    </row>
    <row r="126" spans="1:18" ht="11.25" customHeight="1">
      <c r="A126" s="43"/>
      <c r="B126" s="42"/>
      <c r="C126" s="51">
        <v>18</v>
      </c>
      <c r="D126" s="51">
        <v>17.2</v>
      </c>
      <c r="E126" s="51">
        <v>1.7000000000000002</v>
      </c>
      <c r="F126" s="51" t="s">
        <v>59</v>
      </c>
      <c r="G126" s="51">
        <v>111</v>
      </c>
      <c r="H126" s="51">
        <v>0.6000000000000001</v>
      </c>
      <c r="I126" s="51" t="s">
        <v>56</v>
      </c>
      <c r="J126" s="51">
        <v>31</v>
      </c>
      <c r="K126" s="51">
        <v>32</v>
      </c>
      <c r="L126" s="51"/>
      <c r="M126" s="36" t="s">
        <v>61</v>
      </c>
      <c r="N126" s="41" t="s">
        <v>62</v>
      </c>
      <c r="O126" s="53">
        <f>P126/E126</f>
        <v>491.76470588235287</v>
      </c>
      <c r="P126" s="51">
        <v>836</v>
      </c>
      <c r="Q126" s="51">
        <v>627</v>
      </c>
      <c r="R126" s="43"/>
    </row>
    <row r="127" spans="1:18" ht="11.25" customHeight="1">
      <c r="A127" s="43"/>
      <c r="B127" s="42"/>
      <c r="C127" s="51">
        <v>18</v>
      </c>
      <c r="D127" s="51">
        <v>17.3</v>
      </c>
      <c r="E127" s="51">
        <v>3.2</v>
      </c>
      <c r="F127" s="51" t="s">
        <v>59</v>
      </c>
      <c r="G127" s="51">
        <v>111</v>
      </c>
      <c r="H127" s="51">
        <v>0.6000000000000001</v>
      </c>
      <c r="I127" s="51" t="s">
        <v>56</v>
      </c>
      <c r="J127" s="51">
        <v>31</v>
      </c>
      <c r="K127" s="51">
        <v>32</v>
      </c>
      <c r="L127" s="51"/>
      <c r="M127" s="36" t="s">
        <v>61</v>
      </c>
      <c r="N127" s="41" t="s">
        <v>62</v>
      </c>
      <c r="O127" s="53">
        <f>P127/E127</f>
        <v>447.8125</v>
      </c>
      <c r="P127" s="51">
        <v>1433</v>
      </c>
      <c r="Q127" s="51">
        <v>1185</v>
      </c>
      <c r="R127" s="43"/>
    </row>
    <row r="128" spans="1:18" ht="11.25" customHeight="1">
      <c r="A128" s="43"/>
      <c r="B128" s="42"/>
      <c r="C128" s="51">
        <v>18</v>
      </c>
      <c r="D128" s="51">
        <v>17.4</v>
      </c>
      <c r="E128" s="51">
        <v>2.6</v>
      </c>
      <c r="F128" s="51" t="s">
        <v>59</v>
      </c>
      <c r="G128" s="51">
        <v>111</v>
      </c>
      <c r="H128" s="51">
        <v>0.6000000000000001</v>
      </c>
      <c r="I128" s="51" t="s">
        <v>56</v>
      </c>
      <c r="J128" s="51">
        <v>31</v>
      </c>
      <c r="K128" s="51">
        <v>32</v>
      </c>
      <c r="L128" s="51"/>
      <c r="M128" s="36" t="s">
        <v>61</v>
      </c>
      <c r="N128" s="41" t="s">
        <v>62</v>
      </c>
      <c r="O128" s="53">
        <f>P128/E128</f>
        <v>454.6153846153846</v>
      </c>
      <c r="P128" s="51">
        <v>1182</v>
      </c>
      <c r="Q128" s="51">
        <v>639</v>
      </c>
      <c r="R128" s="43"/>
    </row>
    <row r="129" spans="1:18" ht="11.25" customHeight="1">
      <c r="A129" s="43"/>
      <c r="B129" s="42"/>
      <c r="C129" s="51">
        <v>18</v>
      </c>
      <c r="D129" s="51">
        <v>18.2</v>
      </c>
      <c r="E129" s="51">
        <v>2.6</v>
      </c>
      <c r="F129" s="51" t="s">
        <v>144</v>
      </c>
      <c r="G129" s="51">
        <v>101</v>
      </c>
      <c r="H129" s="51">
        <v>0.65</v>
      </c>
      <c r="I129" s="51" t="s">
        <v>56</v>
      </c>
      <c r="J129" s="51">
        <v>30</v>
      </c>
      <c r="K129" s="51">
        <v>34</v>
      </c>
      <c r="L129" s="51"/>
      <c r="M129" s="36" t="s">
        <v>61</v>
      </c>
      <c r="N129" s="41" t="s">
        <v>62</v>
      </c>
      <c r="O129" s="53">
        <f>P129/E129</f>
        <v>395</v>
      </c>
      <c r="P129" s="51">
        <v>1027</v>
      </c>
      <c r="Q129" s="51">
        <v>522</v>
      </c>
      <c r="R129" s="43"/>
    </row>
    <row r="130" spans="1:18" ht="11.25" customHeight="1">
      <c r="A130" s="42"/>
      <c r="B130" s="42"/>
      <c r="C130" s="51">
        <v>18</v>
      </c>
      <c r="D130" s="51">
        <v>18.3</v>
      </c>
      <c r="E130" s="51">
        <v>2</v>
      </c>
      <c r="F130" s="51" t="s">
        <v>144</v>
      </c>
      <c r="G130" s="51">
        <v>101</v>
      </c>
      <c r="H130" s="51">
        <v>0.65</v>
      </c>
      <c r="I130" s="51" t="s">
        <v>56</v>
      </c>
      <c r="J130" s="51">
        <v>30</v>
      </c>
      <c r="K130" s="51">
        <v>34</v>
      </c>
      <c r="L130" s="51"/>
      <c r="M130" s="36" t="s">
        <v>61</v>
      </c>
      <c r="N130" s="41" t="s">
        <v>62</v>
      </c>
      <c r="O130" s="53">
        <f>P130/E130</f>
        <v>404.5</v>
      </c>
      <c r="P130" s="51">
        <v>809</v>
      </c>
      <c r="Q130" s="51">
        <v>576</v>
      </c>
      <c r="R130" s="43"/>
    </row>
    <row r="131" spans="1:18" ht="11.25" customHeight="1">
      <c r="A131" s="43"/>
      <c r="B131" s="43"/>
      <c r="C131" s="51">
        <v>18</v>
      </c>
      <c r="D131" s="51">
        <v>19</v>
      </c>
      <c r="E131" s="51">
        <v>0.9</v>
      </c>
      <c r="F131" s="51" t="s">
        <v>142</v>
      </c>
      <c r="G131" s="51">
        <v>116</v>
      </c>
      <c r="H131" s="51">
        <v>0.55</v>
      </c>
      <c r="I131" s="51" t="s">
        <v>56</v>
      </c>
      <c r="J131" s="51">
        <v>34</v>
      </c>
      <c r="K131" s="51">
        <v>36</v>
      </c>
      <c r="L131" s="51"/>
      <c r="M131" s="36" t="s">
        <v>61</v>
      </c>
      <c r="N131" s="41" t="s">
        <v>62</v>
      </c>
      <c r="O131" s="53">
        <f>P131/E131</f>
        <v>440</v>
      </c>
      <c r="P131" s="51">
        <v>396</v>
      </c>
      <c r="Q131" s="51">
        <v>255</v>
      </c>
      <c r="R131" s="43"/>
    </row>
    <row r="132" spans="1:18" ht="11.25" customHeight="1">
      <c r="A132" s="43"/>
      <c r="B132" s="43"/>
      <c r="C132" s="51">
        <v>18</v>
      </c>
      <c r="D132" s="51">
        <v>30.4</v>
      </c>
      <c r="E132" s="51">
        <v>2.8</v>
      </c>
      <c r="F132" s="51" t="s">
        <v>59</v>
      </c>
      <c r="G132" s="51">
        <v>111</v>
      </c>
      <c r="H132" s="51">
        <v>0.55</v>
      </c>
      <c r="I132" s="51" t="s">
        <v>56</v>
      </c>
      <c r="J132" s="51">
        <v>32</v>
      </c>
      <c r="K132" s="51">
        <v>36</v>
      </c>
      <c r="L132" s="51"/>
      <c r="M132" s="36" t="s">
        <v>61</v>
      </c>
      <c r="N132" s="41" t="s">
        <v>62</v>
      </c>
      <c r="O132" s="53">
        <f>P132/E132</f>
        <v>263.2142857142857</v>
      </c>
      <c r="P132" s="51">
        <v>737</v>
      </c>
      <c r="Q132" s="51">
        <v>400</v>
      </c>
      <c r="R132" s="43"/>
    </row>
    <row r="133" spans="1:18" ht="11.25" customHeight="1">
      <c r="A133" s="43"/>
      <c r="B133" s="43"/>
      <c r="C133" s="51">
        <v>18</v>
      </c>
      <c r="D133" s="51">
        <v>30.5</v>
      </c>
      <c r="E133" s="51">
        <v>4.2</v>
      </c>
      <c r="F133" s="51" t="s">
        <v>59</v>
      </c>
      <c r="G133" s="51">
        <v>111</v>
      </c>
      <c r="H133" s="51">
        <v>0.55</v>
      </c>
      <c r="I133" s="51" t="s">
        <v>56</v>
      </c>
      <c r="J133" s="51">
        <v>32</v>
      </c>
      <c r="K133" s="51">
        <v>36</v>
      </c>
      <c r="L133" s="51"/>
      <c r="M133" s="36" t="s">
        <v>61</v>
      </c>
      <c r="N133" s="41" t="s">
        <v>62</v>
      </c>
      <c r="O133" s="53">
        <f>P133/E133</f>
        <v>298.57142857142856</v>
      </c>
      <c r="P133" s="51">
        <v>1254</v>
      </c>
      <c r="Q133" s="51">
        <v>931</v>
      </c>
      <c r="R133" s="43"/>
    </row>
    <row r="134" spans="1:18" ht="11.25" customHeight="1">
      <c r="A134" s="43"/>
      <c r="B134" s="43"/>
      <c r="C134" s="51">
        <v>18</v>
      </c>
      <c r="D134" s="51">
        <v>30.6</v>
      </c>
      <c r="E134" s="51">
        <v>2.7</v>
      </c>
      <c r="F134" s="51" t="s">
        <v>59</v>
      </c>
      <c r="G134" s="51">
        <v>111</v>
      </c>
      <c r="H134" s="51">
        <v>0.55</v>
      </c>
      <c r="I134" s="51" t="s">
        <v>56</v>
      </c>
      <c r="J134" s="51">
        <v>32</v>
      </c>
      <c r="K134" s="51">
        <v>36</v>
      </c>
      <c r="L134" s="51"/>
      <c r="M134" s="36" t="s">
        <v>61</v>
      </c>
      <c r="N134" s="41" t="s">
        <v>62</v>
      </c>
      <c r="O134" s="53">
        <f>P134/E134</f>
        <v>391.85185185185185</v>
      </c>
      <c r="P134" s="51">
        <v>1058</v>
      </c>
      <c r="Q134" s="51">
        <v>885</v>
      </c>
      <c r="R134" s="43"/>
    </row>
    <row r="135" spans="1:18" ht="11.25" customHeight="1">
      <c r="A135" s="43"/>
      <c r="B135" s="43"/>
      <c r="C135" s="51">
        <v>25</v>
      </c>
      <c r="D135" s="51">
        <v>44</v>
      </c>
      <c r="E135" s="51">
        <v>2.7</v>
      </c>
      <c r="F135" s="51" t="s">
        <v>139</v>
      </c>
      <c r="G135" s="51">
        <v>107</v>
      </c>
      <c r="H135" s="90">
        <v>0.4</v>
      </c>
      <c r="I135" s="51">
        <v>1</v>
      </c>
      <c r="J135" s="51">
        <v>29</v>
      </c>
      <c r="K135" s="51">
        <v>32</v>
      </c>
      <c r="L135" s="51"/>
      <c r="M135" s="36" t="s">
        <v>61</v>
      </c>
      <c r="N135" s="41" t="s">
        <v>62</v>
      </c>
      <c r="O135" s="53">
        <f>P135/E135</f>
        <v>322.96296296296293</v>
      </c>
      <c r="P135" s="51">
        <v>872</v>
      </c>
      <c r="Q135" s="51">
        <v>664</v>
      </c>
      <c r="R135" s="43"/>
    </row>
    <row r="136" spans="1:18" ht="11.25" customHeight="1">
      <c r="A136" s="43"/>
      <c r="B136" s="43"/>
      <c r="C136" s="51">
        <v>25</v>
      </c>
      <c r="D136" s="51">
        <v>45.1</v>
      </c>
      <c r="E136" s="51">
        <v>3.1</v>
      </c>
      <c r="F136" s="51" t="s">
        <v>145</v>
      </c>
      <c r="G136" s="51">
        <v>102</v>
      </c>
      <c r="H136" s="90">
        <v>0.35</v>
      </c>
      <c r="I136" s="51" t="s">
        <v>56</v>
      </c>
      <c r="J136" s="51">
        <v>30</v>
      </c>
      <c r="K136" s="51">
        <v>36</v>
      </c>
      <c r="L136" s="51"/>
      <c r="M136" s="36" t="s">
        <v>61</v>
      </c>
      <c r="N136" s="41" t="s">
        <v>62</v>
      </c>
      <c r="O136" s="53">
        <f>P136/E136</f>
        <v>187.74193548387098</v>
      </c>
      <c r="P136" s="51">
        <v>582</v>
      </c>
      <c r="Q136" s="51">
        <v>457</v>
      </c>
      <c r="R136" s="43"/>
    </row>
    <row r="137" spans="1:18" ht="11.25" customHeight="1">
      <c r="A137" s="43"/>
      <c r="B137" s="43"/>
      <c r="C137" s="51">
        <v>25</v>
      </c>
      <c r="D137" s="51">
        <v>45.2</v>
      </c>
      <c r="E137" s="51">
        <v>1.4</v>
      </c>
      <c r="F137" s="51" t="s">
        <v>145</v>
      </c>
      <c r="G137" s="51">
        <v>102</v>
      </c>
      <c r="H137" s="90">
        <v>0.35</v>
      </c>
      <c r="I137" s="51" t="s">
        <v>56</v>
      </c>
      <c r="J137" s="51">
        <v>30</v>
      </c>
      <c r="K137" s="51">
        <v>36</v>
      </c>
      <c r="L137" s="51"/>
      <c r="M137" s="36" t="s">
        <v>61</v>
      </c>
      <c r="N137" s="41" t="s">
        <v>62</v>
      </c>
      <c r="O137" s="53">
        <f>P137/E137</f>
        <v>155.71428571428572</v>
      </c>
      <c r="P137" s="51">
        <v>218</v>
      </c>
      <c r="Q137" s="51">
        <v>179</v>
      </c>
      <c r="R137" s="43"/>
    </row>
    <row r="138" spans="1:18" ht="11.25" customHeight="1">
      <c r="A138" s="43"/>
      <c r="B138" s="43"/>
      <c r="C138" s="51">
        <v>1</v>
      </c>
      <c r="D138" s="51">
        <v>3.1</v>
      </c>
      <c r="E138" s="51">
        <v>2.2</v>
      </c>
      <c r="F138" s="51" t="s">
        <v>72</v>
      </c>
      <c r="G138" s="51">
        <v>73</v>
      </c>
      <c r="H138" s="90">
        <v>0.75</v>
      </c>
      <c r="I138" s="51" t="s">
        <v>56</v>
      </c>
      <c r="J138" s="51">
        <v>27</v>
      </c>
      <c r="K138" s="51">
        <v>28</v>
      </c>
      <c r="L138" s="51"/>
      <c r="M138" s="36" t="s">
        <v>146</v>
      </c>
      <c r="N138" s="41" t="s">
        <v>62</v>
      </c>
      <c r="O138" s="53">
        <f>P138/E138</f>
        <v>476.3636363636363</v>
      </c>
      <c r="P138" s="51">
        <v>1048</v>
      </c>
      <c r="Q138" s="51">
        <v>659</v>
      </c>
      <c r="R138" s="43"/>
    </row>
    <row r="139" spans="1:18" ht="11.25" customHeight="1">
      <c r="A139" s="43"/>
      <c r="B139" s="43"/>
      <c r="C139" s="51">
        <v>1</v>
      </c>
      <c r="D139" s="51">
        <v>3.2</v>
      </c>
      <c r="E139" s="51">
        <v>3.9</v>
      </c>
      <c r="F139" s="51" t="s">
        <v>72</v>
      </c>
      <c r="G139" s="51">
        <v>73</v>
      </c>
      <c r="H139" s="90">
        <v>0.75</v>
      </c>
      <c r="I139" s="51" t="s">
        <v>56</v>
      </c>
      <c r="J139" s="51">
        <v>27</v>
      </c>
      <c r="K139" s="51">
        <v>28</v>
      </c>
      <c r="L139" s="51"/>
      <c r="M139" s="36" t="s">
        <v>146</v>
      </c>
      <c r="N139" s="41" t="s">
        <v>62</v>
      </c>
      <c r="O139" s="53">
        <f>P139/E139</f>
        <v>533.0769230769231</v>
      </c>
      <c r="P139" s="51">
        <v>2079</v>
      </c>
      <c r="Q139" s="51">
        <v>1368</v>
      </c>
      <c r="R139" s="43"/>
    </row>
    <row r="140" spans="1:18" ht="11.25" customHeight="1">
      <c r="A140" s="43"/>
      <c r="B140" s="43"/>
      <c r="C140" s="51">
        <v>2</v>
      </c>
      <c r="D140" s="51">
        <v>2.1</v>
      </c>
      <c r="E140" s="51">
        <v>1.5</v>
      </c>
      <c r="F140" s="51" t="s">
        <v>49</v>
      </c>
      <c r="G140" s="51">
        <v>83</v>
      </c>
      <c r="H140" s="90">
        <v>0.65</v>
      </c>
      <c r="I140" s="51" t="s">
        <v>56</v>
      </c>
      <c r="J140" s="51">
        <v>29</v>
      </c>
      <c r="K140" s="51">
        <v>28</v>
      </c>
      <c r="L140" s="51"/>
      <c r="M140" s="36" t="s">
        <v>146</v>
      </c>
      <c r="N140" s="41" t="s">
        <v>62</v>
      </c>
      <c r="O140" s="53">
        <f>P140/E140</f>
        <v>631.3333333333334</v>
      </c>
      <c r="P140" s="51">
        <v>947</v>
      </c>
      <c r="Q140" s="51">
        <v>808</v>
      </c>
      <c r="R140" s="43"/>
    </row>
    <row r="141" spans="1:18" ht="11.25" customHeight="1">
      <c r="A141" s="43"/>
      <c r="B141" s="43"/>
      <c r="C141" s="51">
        <v>19</v>
      </c>
      <c r="D141" s="51">
        <v>12.3</v>
      </c>
      <c r="E141" s="51">
        <v>2.3</v>
      </c>
      <c r="F141" s="51" t="s">
        <v>59</v>
      </c>
      <c r="G141" s="51">
        <v>71</v>
      </c>
      <c r="H141" s="90">
        <v>0.65</v>
      </c>
      <c r="I141" s="51" t="s">
        <v>50</v>
      </c>
      <c r="J141" s="51">
        <v>29</v>
      </c>
      <c r="K141" s="51">
        <v>28</v>
      </c>
      <c r="L141" s="51"/>
      <c r="M141" s="36" t="s">
        <v>61</v>
      </c>
      <c r="N141" s="41" t="s">
        <v>62</v>
      </c>
      <c r="O141" s="53">
        <f>P141/E141</f>
        <v>236.08695652173915</v>
      </c>
      <c r="P141" s="51">
        <v>543</v>
      </c>
      <c r="Q141" s="51">
        <v>473</v>
      </c>
      <c r="R141" s="43"/>
    </row>
    <row r="142" spans="1:18" ht="11.25" customHeight="1">
      <c r="A142" s="43"/>
      <c r="B142" s="43"/>
      <c r="C142" s="51">
        <v>23</v>
      </c>
      <c r="D142" s="51">
        <v>32.1</v>
      </c>
      <c r="E142" s="51">
        <v>1.2</v>
      </c>
      <c r="F142" s="51" t="s">
        <v>59</v>
      </c>
      <c r="G142" s="51">
        <v>63</v>
      </c>
      <c r="H142" s="90">
        <v>0.65</v>
      </c>
      <c r="I142" s="51">
        <v>1</v>
      </c>
      <c r="J142" s="51">
        <v>22</v>
      </c>
      <c r="K142" s="51">
        <v>22</v>
      </c>
      <c r="L142" s="51"/>
      <c r="M142" s="36" t="s">
        <v>61</v>
      </c>
      <c r="N142" s="41" t="s">
        <v>62</v>
      </c>
      <c r="O142" s="53">
        <f>P142/E142</f>
        <v>291.6666666666667</v>
      </c>
      <c r="P142" s="51">
        <v>350</v>
      </c>
      <c r="Q142" s="51">
        <v>293</v>
      </c>
      <c r="R142" s="43"/>
    </row>
    <row r="143" spans="1:18" ht="11.25" customHeight="1">
      <c r="A143" s="43"/>
      <c r="B143" s="43"/>
      <c r="C143" s="88">
        <v>23</v>
      </c>
      <c r="D143" s="51">
        <v>32.2</v>
      </c>
      <c r="E143" s="51">
        <v>1.9</v>
      </c>
      <c r="F143" s="51" t="s">
        <v>59</v>
      </c>
      <c r="G143" s="51">
        <v>63</v>
      </c>
      <c r="H143" s="90">
        <v>0.65</v>
      </c>
      <c r="I143" s="51">
        <v>1</v>
      </c>
      <c r="J143" s="51">
        <v>22</v>
      </c>
      <c r="K143" s="51">
        <v>22</v>
      </c>
      <c r="L143" s="51"/>
      <c r="M143" s="36" t="s">
        <v>61</v>
      </c>
      <c r="N143" s="101" t="s">
        <v>62</v>
      </c>
      <c r="O143" s="53">
        <f>P143/E143</f>
        <v>381.0526315789474</v>
      </c>
      <c r="P143" s="51">
        <v>724</v>
      </c>
      <c r="Q143" s="51">
        <v>624</v>
      </c>
      <c r="R143" s="43"/>
    </row>
    <row r="144" spans="1:18" ht="11.25" customHeight="1">
      <c r="A144" s="43"/>
      <c r="B144" s="43"/>
      <c r="C144" s="51">
        <v>23</v>
      </c>
      <c r="D144" s="51">
        <v>36.2</v>
      </c>
      <c r="E144" s="51">
        <v>1.1</v>
      </c>
      <c r="F144" s="51" t="s">
        <v>59</v>
      </c>
      <c r="G144" s="51">
        <v>61</v>
      </c>
      <c r="H144" s="90">
        <v>0.85</v>
      </c>
      <c r="I144" s="51" t="s">
        <v>56</v>
      </c>
      <c r="J144" s="51">
        <v>23</v>
      </c>
      <c r="K144" s="51">
        <v>20</v>
      </c>
      <c r="L144" s="51"/>
      <c r="M144" s="36" t="s">
        <v>61</v>
      </c>
      <c r="N144" s="41" t="s">
        <v>62</v>
      </c>
      <c r="O144" s="53">
        <f>P144/E144</f>
        <v>466.3636363636363</v>
      </c>
      <c r="P144" s="51">
        <v>513</v>
      </c>
      <c r="Q144" s="51">
        <v>381</v>
      </c>
      <c r="R144" s="43"/>
    </row>
    <row r="145" spans="1:18" ht="12" customHeight="1">
      <c r="A145" s="84"/>
      <c r="B145" s="39" t="s">
        <v>53</v>
      </c>
      <c r="C145" s="43"/>
      <c r="D145" s="43"/>
      <c r="E145" s="43">
        <f>SUM(E124:E144)</f>
        <v>48.1</v>
      </c>
      <c r="F145" s="43"/>
      <c r="G145" s="43"/>
      <c r="H145" s="43"/>
      <c r="I145" s="43"/>
      <c r="J145" s="43"/>
      <c r="K145" s="43"/>
      <c r="L145" s="43"/>
      <c r="M145" s="50"/>
      <c r="N145" s="50"/>
      <c r="O145" s="43"/>
      <c r="P145" s="43">
        <f>SUM(P124:P144)</f>
        <v>17805</v>
      </c>
      <c r="Q145" s="43">
        <f>SUM(Q124:Q144)</f>
        <v>12903</v>
      </c>
      <c r="R145" s="43"/>
    </row>
    <row r="146" spans="1:18" ht="15.75" customHeight="1">
      <c r="A146" s="45"/>
      <c r="B146" s="76" t="s">
        <v>58</v>
      </c>
      <c r="C146" s="77"/>
      <c r="D146" s="78"/>
      <c r="E146" s="91">
        <f>E33+E56+E77+E91+E123+E145</f>
        <v>282.50000000000006</v>
      </c>
      <c r="F146" s="80"/>
      <c r="G146" s="78"/>
      <c r="H146" s="78"/>
      <c r="I146" s="78"/>
      <c r="J146" s="78"/>
      <c r="K146" s="78"/>
      <c r="L146" s="78"/>
      <c r="M146" s="78"/>
      <c r="N146" s="78" t="s">
        <v>62</v>
      </c>
      <c r="O146" s="78"/>
      <c r="P146" s="78">
        <f>P33+P56+P77+P91+P123+P145</f>
        <v>106744</v>
      </c>
      <c r="Q146" s="92">
        <f>Q33+Q56+Q77+Q91+Q123+Q145</f>
        <v>77968</v>
      </c>
      <c r="R146" s="76"/>
    </row>
    <row r="147" ht="14.25" customHeight="1"/>
    <row r="148" spans="1:18" ht="15" customHeight="1">
      <c r="A148" s="54"/>
      <c r="B148" s="54"/>
      <c r="C148" s="4"/>
      <c r="D148" s="4"/>
      <c r="E148" s="97"/>
      <c r="F148" s="9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4"/>
    </row>
    <row r="149" spans="1:18" ht="15" customHeight="1">
      <c r="A149" s="54"/>
      <c r="B149" s="54"/>
      <c r="C149" s="4"/>
      <c r="D149" s="4"/>
      <c r="E149" s="97"/>
      <c r="F149" s="9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54"/>
    </row>
    <row r="150" spans="1:18" ht="15" customHeight="1">
      <c r="A150" s="54"/>
      <c r="B150" s="55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102"/>
      <c r="N150" s="102"/>
      <c r="O150" s="54"/>
      <c r="P150" s="54"/>
      <c r="Q150" s="54"/>
      <c r="R150" s="54"/>
    </row>
    <row r="151" spans="5:14" ht="14.25" customHeight="1">
      <c r="E151" s="2"/>
      <c r="F151" s="2" t="s">
        <v>130</v>
      </c>
      <c r="G151" s="2"/>
      <c r="H151" s="2"/>
      <c r="I151" s="2"/>
      <c r="J151" s="2"/>
      <c r="K151" s="2"/>
      <c r="L151" s="2"/>
      <c r="M151" s="2"/>
      <c r="N151" s="2"/>
    </row>
    <row r="152" spans="1:2" ht="14.25" customHeight="1">
      <c r="A152" s="64"/>
      <c r="B152" s="70" t="s">
        <v>103</v>
      </c>
    </row>
    <row r="153" spans="1:2" ht="14.25" customHeight="1">
      <c r="A153" s="64"/>
      <c r="B153" s="70" t="s">
        <v>105</v>
      </c>
    </row>
    <row r="154" spans="1:2" ht="14.25" customHeight="1">
      <c r="A154" s="64"/>
      <c r="B154" s="70"/>
    </row>
    <row r="155" spans="1:2" ht="14.25" customHeight="1">
      <c r="A155" s="64"/>
      <c r="B155" s="70"/>
    </row>
    <row r="156" ht="16.5" customHeight="1">
      <c r="A156" s="64" t="s">
        <v>104</v>
      </c>
    </row>
    <row r="157" spans="2:18" ht="15.75">
      <c r="B157" s="71"/>
      <c r="C157"/>
      <c r="D157"/>
      <c r="E157" s="2" t="s">
        <v>158</v>
      </c>
      <c r="R157" s="54"/>
    </row>
    <row r="158" spans="2:18" ht="15.75">
      <c r="B158" s="71"/>
      <c r="C158"/>
      <c r="D158"/>
      <c r="E158" s="2"/>
      <c r="R158" s="54"/>
    </row>
    <row r="159" ht="15.75">
      <c r="R159" s="71"/>
    </row>
    <row r="160" ht="16.5">
      <c r="C160" s="2" t="s">
        <v>159</v>
      </c>
    </row>
    <row r="161" ht="15.75">
      <c r="C161" s="2"/>
    </row>
    <row r="162" ht="15.75">
      <c r="A162" s="71" t="s">
        <v>106</v>
      </c>
    </row>
    <row r="163" ht="16.5">
      <c r="C163" s="2" t="s">
        <v>160</v>
      </c>
    </row>
    <row r="164" spans="3:11" ht="15.75">
      <c r="C164" s="2"/>
      <c r="K164" s="1" t="s">
        <v>161</v>
      </c>
    </row>
    <row r="166" ht="16.5">
      <c r="C166" s="2" t="s">
        <v>162</v>
      </c>
    </row>
    <row r="169" ht="16.5">
      <c r="C169" s="2" t="s">
        <v>163</v>
      </c>
    </row>
    <row r="172" ht="16.5">
      <c r="C172" s="2" t="s">
        <v>164</v>
      </c>
    </row>
    <row r="175" ht="16.5">
      <c r="C175" s="2" t="s">
        <v>165</v>
      </c>
    </row>
    <row r="198" spans="3:19" ht="15.75">
      <c r="C198" s="71"/>
      <c r="D198"/>
      <c r="E198"/>
      <c r="F198" s="2" t="s">
        <v>158</v>
      </c>
      <c r="S198" s="54"/>
    </row>
    <row r="199" spans="3:19" ht="15.75">
      <c r="C199" s="71"/>
      <c r="D199"/>
      <c r="E199"/>
      <c r="F199" s="2"/>
      <c r="S199" s="54"/>
    </row>
    <row r="200" ht="15.75">
      <c r="S200" s="71"/>
    </row>
    <row r="201" ht="16.5">
      <c r="D201" s="2" t="s">
        <v>159</v>
      </c>
    </row>
    <row r="202" ht="15.75">
      <c r="D202" s="2"/>
    </row>
    <row r="204" ht="16.5">
      <c r="D204" s="2" t="s">
        <v>160</v>
      </c>
    </row>
    <row r="205" spans="4:12" ht="15.75">
      <c r="D205" s="2"/>
      <c r="L205" s="1" t="s">
        <v>161</v>
      </c>
    </row>
    <row r="207" ht="16.5">
      <c r="D207" s="2" t="s">
        <v>162</v>
      </c>
    </row>
    <row r="210" ht="16.5">
      <c r="D210" s="2" t="s">
        <v>163</v>
      </c>
    </row>
    <row r="213" ht="16.5">
      <c r="D213" s="2" t="s">
        <v>164</v>
      </c>
    </row>
    <row r="216" ht="16.5">
      <c r="D216" s="2" t="s">
        <v>165</v>
      </c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23541666666666666" right="0.2659722222222222" top="0.22083333333333333" bottom="0.24097222222222223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A1">
      <selection activeCell="A1" sqref="A1"/>
    </sheetView>
  </sheetViews>
  <sheetFormatPr defaultColWidth="9.00390625" defaultRowHeight="9" customHeight="1"/>
  <cols>
    <col min="1" max="1" width="3.125" style="1" customWidth="1"/>
    <col min="2" max="2" width="15.125" style="1" customWidth="1"/>
    <col min="3" max="3" width="5.25390625" style="1" customWidth="1"/>
    <col min="4" max="4" width="5.00390625" style="1" customWidth="1"/>
    <col min="5" max="5" width="6.125" style="1" customWidth="1"/>
    <col min="6" max="6" width="13.75390625" style="1" customWidth="1"/>
    <col min="7" max="7" width="6.00390625" style="1" customWidth="1"/>
    <col min="8" max="8" width="6.625" style="1" customWidth="1"/>
    <col min="9" max="9" width="6.25390625" style="1" customWidth="1"/>
    <col min="10" max="10" width="6.375" style="1" customWidth="1"/>
    <col min="11" max="11" width="6.875" style="1" customWidth="1"/>
    <col min="12" max="12" width="6.25390625" style="1" customWidth="1"/>
    <col min="13" max="13" width="12.875" style="1" customWidth="1"/>
    <col min="14" max="14" width="7.875" style="1" customWidth="1"/>
    <col min="15" max="15" width="5.875" style="1" customWidth="1"/>
    <col min="16" max="16" width="6.75390625" style="1" customWidth="1"/>
    <col min="17" max="17" width="8.00390625" style="1" customWidth="1"/>
    <col min="18" max="18" width="14.00390625" style="1" customWidth="1"/>
    <col min="19" max="16384" width="9.125" style="1" customWidth="1"/>
  </cols>
  <sheetData>
    <row r="1" ht="12.75" customHeight="1"/>
    <row r="2" spans="2:18" ht="15.75" customHeight="1">
      <c r="B2" s="2"/>
      <c r="C2" s="2"/>
      <c r="D2" s="2"/>
      <c r="E2" s="2"/>
      <c r="M2" s="3" t="s">
        <v>0</v>
      </c>
      <c r="N2" s="3"/>
      <c r="O2" s="3"/>
      <c r="P2" s="3"/>
      <c r="Q2" s="3"/>
      <c r="R2" s="3"/>
    </row>
    <row r="3" spans="2:18" ht="15.75" customHeight="1">
      <c r="B3" s="4"/>
      <c r="C3" s="4"/>
      <c r="D3" s="4"/>
      <c r="E3" s="4"/>
      <c r="F3" s="4"/>
      <c r="L3" s="3" t="s">
        <v>1</v>
      </c>
      <c r="M3" s="3"/>
      <c r="N3" s="3"/>
      <c r="O3" s="3"/>
      <c r="P3" s="3"/>
      <c r="Q3" s="3"/>
      <c r="R3" s="3"/>
    </row>
    <row r="4" spans="3:18" ht="15.75" customHeight="1">
      <c r="C4" s="4"/>
      <c r="D4" s="4"/>
      <c r="E4" s="4"/>
      <c r="F4" s="4"/>
      <c r="L4" s="5"/>
      <c r="M4" s="3" t="s">
        <v>2</v>
      </c>
      <c r="N4" s="3"/>
      <c r="O4" s="3"/>
      <c r="P4" s="3"/>
      <c r="Q4" s="3"/>
      <c r="R4" s="3"/>
    </row>
    <row r="5" spans="12:18" ht="15" customHeight="1">
      <c r="L5" s="5"/>
      <c r="M5" s="2"/>
      <c r="N5" s="2"/>
      <c r="O5" s="2"/>
      <c r="P5" s="3" t="s">
        <v>3</v>
      </c>
      <c r="Q5" s="3"/>
      <c r="R5" s="3"/>
    </row>
    <row r="6" spans="1:18" ht="27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 customHeight="1">
      <c r="A7" s="7" t="s">
        <v>166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13.5" customHeight="1"/>
    <row r="9" spans="1:18" ht="13.5" customHeight="1">
      <c r="A9" s="8"/>
      <c r="B9" s="8"/>
      <c r="C9" s="9" t="s">
        <v>6</v>
      </c>
      <c r="D9" s="8" t="s">
        <v>6</v>
      </c>
      <c r="E9" s="8" t="s">
        <v>7</v>
      </c>
      <c r="F9" s="10" t="s">
        <v>8</v>
      </c>
      <c r="G9" s="11"/>
      <c r="H9" s="11"/>
      <c r="I9" s="11"/>
      <c r="J9" s="11"/>
      <c r="K9" s="12"/>
      <c r="L9" s="13" t="s">
        <v>9</v>
      </c>
      <c r="M9" s="13" t="s">
        <v>10</v>
      </c>
      <c r="N9" s="14" t="s">
        <v>11</v>
      </c>
      <c r="O9" s="9"/>
      <c r="P9" s="15" t="s">
        <v>12</v>
      </c>
      <c r="Q9" s="16"/>
      <c r="R9" s="14" t="s">
        <v>13</v>
      </c>
    </row>
    <row r="10" spans="1:18" ht="14.25" customHeight="1">
      <c r="A10" s="17" t="s">
        <v>14</v>
      </c>
      <c r="B10" s="17" t="s">
        <v>15</v>
      </c>
      <c r="C10" s="18" t="s">
        <v>16</v>
      </c>
      <c r="D10" s="17" t="s">
        <v>17</v>
      </c>
      <c r="E10" s="17" t="s">
        <v>18</v>
      </c>
      <c r="F10" s="19" t="s">
        <v>19</v>
      </c>
      <c r="G10" s="20"/>
      <c r="H10" s="20"/>
      <c r="I10" s="20"/>
      <c r="J10" s="20"/>
      <c r="K10" s="21"/>
      <c r="L10" s="22" t="s">
        <v>20</v>
      </c>
      <c r="M10" s="22" t="s">
        <v>21</v>
      </c>
      <c r="N10" s="23" t="s">
        <v>22</v>
      </c>
      <c r="O10" s="24"/>
      <c r="P10" s="25" t="s">
        <v>23</v>
      </c>
      <c r="Q10" s="26"/>
      <c r="R10" s="23" t="s">
        <v>24</v>
      </c>
    </row>
    <row r="11" spans="1:18" ht="13.5" customHeight="1">
      <c r="A11" s="17" t="s">
        <v>25</v>
      </c>
      <c r="B11" s="17"/>
      <c r="C11" s="18"/>
      <c r="D11" s="17"/>
      <c r="E11" s="17"/>
      <c r="F11" s="17" t="s">
        <v>26</v>
      </c>
      <c r="G11" s="27" t="s">
        <v>27</v>
      </c>
      <c r="H11" s="17" t="s">
        <v>28</v>
      </c>
      <c r="I11" s="27" t="s">
        <v>29</v>
      </c>
      <c r="J11" s="17" t="s">
        <v>30</v>
      </c>
      <c r="K11" s="8" t="s">
        <v>31</v>
      </c>
      <c r="L11" s="22" t="s">
        <v>32</v>
      </c>
      <c r="M11" s="22" t="s">
        <v>33</v>
      </c>
      <c r="N11" s="17" t="s">
        <v>34</v>
      </c>
      <c r="O11" s="16" t="s">
        <v>35</v>
      </c>
      <c r="P11" s="14" t="s">
        <v>36</v>
      </c>
      <c r="Q11" s="14" t="s">
        <v>37</v>
      </c>
      <c r="R11" s="23" t="s">
        <v>38</v>
      </c>
    </row>
    <row r="12" spans="1:18" ht="14.25" customHeight="1">
      <c r="A12" s="28"/>
      <c r="B12" s="28"/>
      <c r="C12" s="24"/>
      <c r="D12" s="28"/>
      <c r="E12" s="28"/>
      <c r="F12" s="28"/>
      <c r="G12" s="29"/>
      <c r="H12" s="28" t="s">
        <v>39</v>
      </c>
      <c r="I12" s="29" t="s">
        <v>40</v>
      </c>
      <c r="J12" s="28" t="s">
        <v>41</v>
      </c>
      <c r="K12" s="28" t="s">
        <v>41</v>
      </c>
      <c r="L12" s="30" t="s">
        <v>42</v>
      </c>
      <c r="M12" s="30" t="s">
        <v>43</v>
      </c>
      <c r="N12" s="28"/>
      <c r="O12" s="26" t="s">
        <v>44</v>
      </c>
      <c r="P12" s="31" t="s">
        <v>45</v>
      </c>
      <c r="Q12" s="31" t="s">
        <v>46</v>
      </c>
      <c r="R12" s="31" t="s">
        <v>47</v>
      </c>
    </row>
    <row r="13" spans="1:18" ht="12.7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  <c r="P13" s="33">
        <v>16</v>
      </c>
      <c r="Q13" s="33">
        <v>17</v>
      </c>
      <c r="R13" s="33">
        <v>18</v>
      </c>
    </row>
    <row r="14" spans="1:18" ht="10.5" customHeight="1">
      <c r="A14" s="43">
        <v>1</v>
      </c>
      <c r="B14" s="43" t="s">
        <v>54</v>
      </c>
      <c r="C14" s="51">
        <v>2</v>
      </c>
      <c r="D14" s="51">
        <v>9.1</v>
      </c>
      <c r="E14" s="51">
        <v>4.5</v>
      </c>
      <c r="F14" s="51" t="s">
        <v>49</v>
      </c>
      <c r="G14" s="51">
        <v>75</v>
      </c>
      <c r="H14" s="51">
        <v>0.6</v>
      </c>
      <c r="I14" s="51">
        <v>1</v>
      </c>
      <c r="J14" s="51">
        <v>26</v>
      </c>
      <c r="K14" s="51">
        <v>30</v>
      </c>
      <c r="L14" s="51"/>
      <c r="M14" s="41" t="s">
        <v>148</v>
      </c>
      <c r="N14" s="41" t="s">
        <v>62</v>
      </c>
      <c r="O14" s="53">
        <f>P14/E14</f>
        <v>212.44444444444446</v>
      </c>
      <c r="P14" s="51">
        <v>956</v>
      </c>
      <c r="Q14" s="51">
        <v>631</v>
      </c>
      <c r="R14" s="43"/>
    </row>
    <row r="15" spans="1:18" ht="11.25" customHeight="1">
      <c r="A15" s="43"/>
      <c r="B15" s="43"/>
      <c r="C15" s="51">
        <v>11</v>
      </c>
      <c r="D15" s="51">
        <v>1.1</v>
      </c>
      <c r="E15" s="51">
        <v>2.8</v>
      </c>
      <c r="F15" s="51" t="s">
        <v>167</v>
      </c>
      <c r="G15" s="51">
        <v>42</v>
      </c>
      <c r="H15" s="51">
        <v>0.7</v>
      </c>
      <c r="I15" s="51">
        <v>1</v>
      </c>
      <c r="J15" s="51">
        <v>16</v>
      </c>
      <c r="K15" s="51">
        <v>16</v>
      </c>
      <c r="L15" s="51"/>
      <c r="M15" s="36" t="s">
        <v>168</v>
      </c>
      <c r="N15" s="41" t="s">
        <v>62</v>
      </c>
      <c r="O15" s="53">
        <f>P15/E15</f>
        <v>196.07142857142858</v>
      </c>
      <c r="P15" s="51">
        <v>549</v>
      </c>
      <c r="Q15" s="51">
        <v>310</v>
      </c>
      <c r="R15" s="43"/>
    </row>
    <row r="16" spans="1:18" ht="11.25" customHeight="1">
      <c r="A16" s="43"/>
      <c r="B16" s="43"/>
      <c r="C16" s="51">
        <v>11</v>
      </c>
      <c r="D16" s="51">
        <v>1.1</v>
      </c>
      <c r="E16" s="51">
        <v>1.5</v>
      </c>
      <c r="F16" s="51" t="s">
        <v>167</v>
      </c>
      <c r="G16" s="51">
        <v>42</v>
      </c>
      <c r="H16" s="51">
        <v>0.7</v>
      </c>
      <c r="I16" s="51">
        <v>1</v>
      </c>
      <c r="J16" s="51">
        <v>16</v>
      </c>
      <c r="K16" s="51">
        <v>16</v>
      </c>
      <c r="L16" s="51"/>
      <c r="M16" s="36" t="s">
        <v>168</v>
      </c>
      <c r="N16" s="41" t="s">
        <v>62</v>
      </c>
      <c r="O16" s="53">
        <f>P16/E16</f>
        <v>132.66666666666666</v>
      </c>
      <c r="P16" s="51">
        <v>199</v>
      </c>
      <c r="Q16" s="51">
        <v>124</v>
      </c>
      <c r="R16" s="43"/>
    </row>
    <row r="17" spans="1:18" ht="11.25" customHeight="1">
      <c r="A17" s="43"/>
      <c r="B17" s="43"/>
      <c r="C17" s="51">
        <v>11</v>
      </c>
      <c r="D17" s="51">
        <v>2</v>
      </c>
      <c r="E17" s="51">
        <v>0.4</v>
      </c>
      <c r="F17" s="51" t="s">
        <v>59</v>
      </c>
      <c r="G17" s="51">
        <v>57</v>
      </c>
      <c r="H17" s="51">
        <v>85</v>
      </c>
      <c r="I17" s="51" t="s">
        <v>56</v>
      </c>
      <c r="J17" s="51">
        <v>22</v>
      </c>
      <c r="K17" s="51">
        <v>24</v>
      </c>
      <c r="L17" s="51"/>
      <c r="M17" s="36" t="s">
        <v>168</v>
      </c>
      <c r="N17" s="41" t="s">
        <v>62</v>
      </c>
      <c r="O17" s="53"/>
      <c r="P17" s="51">
        <v>88</v>
      </c>
      <c r="Q17" s="51">
        <v>66</v>
      </c>
      <c r="R17" s="43"/>
    </row>
    <row r="18" spans="1:18" ht="11.25" customHeight="1">
      <c r="A18" s="43"/>
      <c r="B18" s="43"/>
      <c r="C18" s="51">
        <v>15</v>
      </c>
      <c r="D18" s="51">
        <v>22</v>
      </c>
      <c r="E18" s="51">
        <v>1</v>
      </c>
      <c r="F18" s="51" t="s">
        <v>59</v>
      </c>
      <c r="G18" s="51">
        <v>60</v>
      </c>
      <c r="H18" s="51">
        <v>0.6</v>
      </c>
      <c r="I18" s="51">
        <v>1</v>
      </c>
      <c r="J18" s="51">
        <v>20</v>
      </c>
      <c r="K18" s="51">
        <v>22</v>
      </c>
      <c r="L18" s="51"/>
      <c r="M18" s="41" t="s">
        <v>148</v>
      </c>
      <c r="N18" s="41" t="s">
        <v>62</v>
      </c>
      <c r="O18" s="53"/>
      <c r="P18" s="51">
        <v>68</v>
      </c>
      <c r="Q18" s="51">
        <v>47</v>
      </c>
      <c r="R18" s="43"/>
    </row>
    <row r="19" spans="1:18" ht="11.25" customHeight="1">
      <c r="A19" s="43"/>
      <c r="B19" s="39" t="s">
        <v>53</v>
      </c>
      <c r="C19" s="51"/>
      <c r="D19" s="51"/>
      <c r="E19" s="43">
        <v>10.2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3">
        <v>1860</v>
      </c>
      <c r="Q19" s="43">
        <v>1178</v>
      </c>
      <c r="R19" s="43"/>
    </row>
    <row r="20" spans="1:18" ht="12" customHeight="1">
      <c r="A20" s="43">
        <v>2</v>
      </c>
      <c r="B20" s="43" t="s">
        <v>73</v>
      </c>
      <c r="C20" s="51">
        <v>8</v>
      </c>
      <c r="D20" s="51">
        <v>2.3</v>
      </c>
      <c r="E20" s="51">
        <v>1.6</v>
      </c>
      <c r="F20" s="38" t="s">
        <v>59</v>
      </c>
      <c r="G20" s="51">
        <v>70</v>
      </c>
      <c r="H20" s="51">
        <v>0.7</v>
      </c>
      <c r="I20" s="51" t="s">
        <v>56</v>
      </c>
      <c r="J20" s="51">
        <v>27</v>
      </c>
      <c r="K20" s="51">
        <v>28</v>
      </c>
      <c r="L20" s="51"/>
      <c r="M20" s="36" t="s">
        <v>148</v>
      </c>
      <c r="N20" s="41" t="s">
        <v>62</v>
      </c>
      <c r="O20" s="53">
        <f>P20/E20</f>
        <v>618.75</v>
      </c>
      <c r="P20" s="51">
        <v>990</v>
      </c>
      <c r="Q20" s="51">
        <v>717</v>
      </c>
      <c r="R20" s="43"/>
    </row>
    <row r="21" spans="1:18" ht="12" customHeight="1">
      <c r="A21" s="43"/>
      <c r="B21" s="43"/>
      <c r="C21" s="51">
        <v>8</v>
      </c>
      <c r="D21" s="51">
        <v>2.4</v>
      </c>
      <c r="E21" s="51">
        <v>3.4</v>
      </c>
      <c r="F21" s="51" t="s">
        <v>59</v>
      </c>
      <c r="G21" s="51">
        <v>70</v>
      </c>
      <c r="H21" s="51">
        <v>0.7</v>
      </c>
      <c r="I21" s="51" t="s">
        <v>56</v>
      </c>
      <c r="J21" s="51">
        <v>27</v>
      </c>
      <c r="K21" s="51">
        <v>28</v>
      </c>
      <c r="L21" s="51"/>
      <c r="M21" s="36" t="s">
        <v>61</v>
      </c>
      <c r="N21" s="41" t="s">
        <v>62</v>
      </c>
      <c r="O21" s="53">
        <f>P21/E21</f>
        <v>522.6470588235294</v>
      </c>
      <c r="P21" s="51">
        <v>1777</v>
      </c>
      <c r="Q21" s="51">
        <v>1372</v>
      </c>
      <c r="R21" s="43"/>
    </row>
    <row r="22" spans="1:18" ht="12" customHeight="1">
      <c r="A22" s="43"/>
      <c r="B22" s="43"/>
      <c r="C22" s="51">
        <v>8</v>
      </c>
      <c r="D22" s="51">
        <v>2.5</v>
      </c>
      <c r="E22" s="51">
        <v>3.3</v>
      </c>
      <c r="F22" s="51" t="s">
        <v>59</v>
      </c>
      <c r="G22" s="51">
        <v>70</v>
      </c>
      <c r="H22" s="51">
        <v>0.7</v>
      </c>
      <c r="I22" s="51" t="s">
        <v>56</v>
      </c>
      <c r="J22" s="51">
        <v>27</v>
      </c>
      <c r="K22" s="51">
        <v>28</v>
      </c>
      <c r="L22" s="51"/>
      <c r="M22" s="36" t="s">
        <v>61</v>
      </c>
      <c r="N22" s="41" t="s">
        <v>62</v>
      </c>
      <c r="O22" s="53">
        <f>P22/E22</f>
        <v>403.33333333333337</v>
      </c>
      <c r="P22" s="51">
        <v>1331</v>
      </c>
      <c r="Q22" s="51">
        <v>1036</v>
      </c>
      <c r="R22" s="43"/>
    </row>
    <row r="23" spans="1:18" ht="12" customHeight="1">
      <c r="A23" s="43"/>
      <c r="B23" s="43"/>
      <c r="C23" s="51">
        <v>10</v>
      </c>
      <c r="D23" s="51">
        <v>9.1</v>
      </c>
      <c r="E23" s="51">
        <v>1</v>
      </c>
      <c r="F23" s="51" t="s">
        <v>59</v>
      </c>
      <c r="G23" s="51">
        <v>70</v>
      </c>
      <c r="H23" s="51">
        <v>0.7</v>
      </c>
      <c r="I23" s="51" t="s">
        <v>56</v>
      </c>
      <c r="J23" s="51">
        <v>26</v>
      </c>
      <c r="K23" s="51">
        <v>28</v>
      </c>
      <c r="L23" s="51"/>
      <c r="M23" s="36" t="s">
        <v>148</v>
      </c>
      <c r="N23" s="41" t="s">
        <v>62</v>
      </c>
      <c r="O23" s="53">
        <f>P23/E23</f>
        <v>412</v>
      </c>
      <c r="P23" s="51">
        <v>412</v>
      </c>
      <c r="Q23" s="51">
        <v>337</v>
      </c>
      <c r="R23" s="43"/>
    </row>
    <row r="24" spans="1:18" ht="11.25" customHeight="1">
      <c r="A24" s="43"/>
      <c r="B24" s="39" t="s">
        <v>53</v>
      </c>
      <c r="C24" s="43"/>
      <c r="D24" s="43"/>
      <c r="E24" s="43">
        <f>SUM(E20:E23)</f>
        <v>9.299999999999999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>SUM(P20:P23)</f>
        <v>4510</v>
      </c>
      <c r="Q24" s="43">
        <f>SUM(Q20:Q23)</f>
        <v>3462</v>
      </c>
      <c r="R24" s="43"/>
    </row>
    <row r="25" spans="1:18" ht="11.25" customHeight="1">
      <c r="A25" s="43">
        <v>3</v>
      </c>
      <c r="B25" s="43" t="s">
        <v>75</v>
      </c>
      <c r="C25" s="51">
        <v>10</v>
      </c>
      <c r="D25" s="51">
        <v>6</v>
      </c>
      <c r="E25" s="51">
        <v>1.6</v>
      </c>
      <c r="F25" s="51" t="s">
        <v>59</v>
      </c>
      <c r="G25" s="51">
        <v>80</v>
      </c>
      <c r="H25" s="51">
        <v>0.5</v>
      </c>
      <c r="I25" s="51">
        <v>1</v>
      </c>
      <c r="J25" s="51">
        <v>26</v>
      </c>
      <c r="K25" s="51">
        <v>28</v>
      </c>
      <c r="L25" s="51"/>
      <c r="M25" s="36" t="s">
        <v>169</v>
      </c>
      <c r="N25" s="41" t="s">
        <v>62</v>
      </c>
      <c r="O25" s="53">
        <f>P25/E25</f>
        <v>266.875</v>
      </c>
      <c r="P25" s="51">
        <v>427</v>
      </c>
      <c r="Q25" s="103">
        <v>353</v>
      </c>
      <c r="R25" s="43"/>
    </row>
    <row r="26" spans="1:18" ht="11.25" customHeight="1">
      <c r="A26" s="43"/>
      <c r="B26" s="43"/>
      <c r="C26" s="51">
        <v>10</v>
      </c>
      <c r="D26" s="51">
        <v>7</v>
      </c>
      <c r="E26" s="51">
        <v>0.8</v>
      </c>
      <c r="F26" s="51" t="s">
        <v>59</v>
      </c>
      <c r="G26" s="51">
        <v>64</v>
      </c>
      <c r="H26" s="51">
        <v>0.6</v>
      </c>
      <c r="I26" s="51" t="s">
        <v>56</v>
      </c>
      <c r="J26" s="51">
        <v>24</v>
      </c>
      <c r="K26" s="51">
        <v>26</v>
      </c>
      <c r="L26" s="51"/>
      <c r="M26" s="36" t="s">
        <v>169</v>
      </c>
      <c r="N26" s="41" t="s">
        <v>62</v>
      </c>
      <c r="O26" s="53">
        <f>P26/E26</f>
        <v>181.25</v>
      </c>
      <c r="P26" s="51">
        <v>145</v>
      </c>
      <c r="Q26" s="103">
        <v>101</v>
      </c>
      <c r="R26" s="43"/>
    </row>
    <row r="27" spans="1:18" ht="11.25" customHeight="1">
      <c r="A27" s="43"/>
      <c r="B27" s="43"/>
      <c r="C27" s="51">
        <v>10</v>
      </c>
      <c r="D27" s="51">
        <v>8</v>
      </c>
      <c r="E27" s="51">
        <v>1.1</v>
      </c>
      <c r="F27" s="51" t="s">
        <v>144</v>
      </c>
      <c r="G27" s="51">
        <v>90</v>
      </c>
      <c r="H27" s="51">
        <v>0.4</v>
      </c>
      <c r="I27" s="51" t="s">
        <v>56</v>
      </c>
      <c r="J27" s="51">
        <v>29</v>
      </c>
      <c r="K27" s="51">
        <v>32</v>
      </c>
      <c r="L27" s="51"/>
      <c r="M27" s="36" t="s">
        <v>169</v>
      </c>
      <c r="N27" s="41" t="s">
        <v>62</v>
      </c>
      <c r="O27" s="53">
        <f>P27/E27</f>
        <v>265.45454545454544</v>
      </c>
      <c r="P27" s="51">
        <v>292</v>
      </c>
      <c r="Q27" s="103">
        <v>201</v>
      </c>
      <c r="R27" s="42"/>
    </row>
    <row r="28" spans="1:18" ht="11.25" customHeight="1">
      <c r="A28" s="43"/>
      <c r="B28" s="43"/>
      <c r="C28" s="51">
        <v>29</v>
      </c>
      <c r="D28" s="51">
        <v>12</v>
      </c>
      <c r="E28" s="51">
        <v>3.8</v>
      </c>
      <c r="F28" s="51" t="s">
        <v>72</v>
      </c>
      <c r="G28" s="51">
        <v>70</v>
      </c>
      <c r="H28" s="51">
        <v>0.85</v>
      </c>
      <c r="I28" s="51" t="s">
        <v>50</v>
      </c>
      <c r="J28" s="51">
        <v>30</v>
      </c>
      <c r="K28" s="51">
        <v>32</v>
      </c>
      <c r="L28" s="51"/>
      <c r="M28" s="36" t="s">
        <v>148</v>
      </c>
      <c r="N28" s="41" t="s">
        <v>62</v>
      </c>
      <c r="O28" s="53">
        <f>P28/E28</f>
        <v>634.7368421052632</v>
      </c>
      <c r="P28" s="51">
        <v>2412</v>
      </c>
      <c r="Q28" s="103">
        <v>1799</v>
      </c>
      <c r="R28" s="43"/>
    </row>
    <row r="29" spans="1:18" ht="11.25" customHeight="1">
      <c r="A29" s="43"/>
      <c r="B29" s="43"/>
      <c r="C29" s="51">
        <v>29</v>
      </c>
      <c r="D29" s="51">
        <v>13.1</v>
      </c>
      <c r="E29" s="51">
        <v>2</v>
      </c>
      <c r="F29" s="51" t="s">
        <v>170</v>
      </c>
      <c r="G29" s="51">
        <v>74</v>
      </c>
      <c r="H29" s="51">
        <v>0.8</v>
      </c>
      <c r="I29" s="51" t="s">
        <v>50</v>
      </c>
      <c r="J29" s="51">
        <v>29</v>
      </c>
      <c r="K29" s="51">
        <v>28</v>
      </c>
      <c r="L29" s="51"/>
      <c r="M29" s="36" t="s">
        <v>148</v>
      </c>
      <c r="N29" s="41" t="s">
        <v>62</v>
      </c>
      <c r="O29" s="53">
        <f>P29/E29</f>
        <v>548</v>
      </c>
      <c r="P29" s="51">
        <v>1096</v>
      </c>
      <c r="Q29" s="103">
        <v>831</v>
      </c>
      <c r="R29" s="43"/>
    </row>
    <row r="30" spans="1:18" ht="11.25" customHeight="1">
      <c r="A30" s="43"/>
      <c r="B30" s="43"/>
      <c r="C30" s="51">
        <v>29</v>
      </c>
      <c r="D30" s="51">
        <v>13.2</v>
      </c>
      <c r="E30" s="51">
        <v>2.1</v>
      </c>
      <c r="F30" s="51" t="s">
        <v>170</v>
      </c>
      <c r="G30" s="51">
        <v>74</v>
      </c>
      <c r="H30" s="51">
        <v>0.8</v>
      </c>
      <c r="I30" s="51" t="s">
        <v>50</v>
      </c>
      <c r="J30" s="51">
        <v>29</v>
      </c>
      <c r="K30" s="51">
        <v>28</v>
      </c>
      <c r="L30" s="51"/>
      <c r="M30" s="36" t="s">
        <v>148</v>
      </c>
      <c r="N30" s="41" t="s">
        <v>62</v>
      </c>
      <c r="O30" s="53">
        <f>P30/E30</f>
        <v>690.952380952381</v>
      </c>
      <c r="P30" s="51">
        <v>1451</v>
      </c>
      <c r="Q30" s="103">
        <v>1135</v>
      </c>
      <c r="R30" s="43"/>
    </row>
    <row r="31" spans="1:18" ht="11.25" customHeight="1">
      <c r="A31" s="84"/>
      <c r="B31" s="85"/>
      <c r="C31" s="51">
        <v>35</v>
      </c>
      <c r="D31" s="51">
        <v>26.4</v>
      </c>
      <c r="E31" s="51">
        <v>3.1</v>
      </c>
      <c r="F31" s="51" t="s">
        <v>59</v>
      </c>
      <c r="G31" s="51">
        <v>80</v>
      </c>
      <c r="H31" s="51">
        <v>0.8</v>
      </c>
      <c r="I31" s="51" t="s">
        <v>50</v>
      </c>
      <c r="J31" s="51">
        <v>30</v>
      </c>
      <c r="K31" s="51">
        <v>28</v>
      </c>
      <c r="L31" s="51"/>
      <c r="M31" s="36" t="s">
        <v>148</v>
      </c>
      <c r="N31" s="41" t="s">
        <v>62</v>
      </c>
      <c r="O31" s="53">
        <f>P31/E31</f>
        <v>443.8709677419355</v>
      </c>
      <c r="P31" s="51">
        <v>1376</v>
      </c>
      <c r="Q31" s="103">
        <v>942</v>
      </c>
      <c r="R31" s="43"/>
    </row>
    <row r="32" spans="1:18" ht="15" customHeight="1">
      <c r="A32" s="43"/>
      <c r="B32" s="43"/>
      <c r="C32" s="104">
        <v>35</v>
      </c>
      <c r="D32" s="51">
        <v>26.5</v>
      </c>
      <c r="E32" s="51">
        <v>2.2</v>
      </c>
      <c r="F32" s="51" t="s">
        <v>59</v>
      </c>
      <c r="G32" s="51">
        <v>80</v>
      </c>
      <c r="H32" s="51">
        <v>0.8</v>
      </c>
      <c r="I32" s="51" t="s">
        <v>50</v>
      </c>
      <c r="J32" s="51">
        <v>30</v>
      </c>
      <c r="K32" s="51">
        <v>28</v>
      </c>
      <c r="L32" s="51"/>
      <c r="M32" s="36" t="s">
        <v>148</v>
      </c>
      <c r="N32" s="41" t="s">
        <v>62</v>
      </c>
      <c r="O32" s="53">
        <f>P32/E32</f>
        <v>550</v>
      </c>
      <c r="P32" s="51">
        <v>1210</v>
      </c>
      <c r="Q32" s="103">
        <v>783</v>
      </c>
      <c r="R32" s="43"/>
    </row>
    <row r="33" spans="1:18" ht="11.25" customHeight="1">
      <c r="A33" s="43"/>
      <c r="B33" s="43"/>
      <c r="C33" s="104">
        <v>20</v>
      </c>
      <c r="D33" s="51">
        <v>4.4</v>
      </c>
      <c r="E33" s="51">
        <v>1.6</v>
      </c>
      <c r="F33" s="51" t="s">
        <v>59</v>
      </c>
      <c r="G33" s="43">
        <v>109</v>
      </c>
      <c r="H33" s="51">
        <v>0.6</v>
      </c>
      <c r="I33" s="51">
        <v>1</v>
      </c>
      <c r="J33" s="51">
        <v>30</v>
      </c>
      <c r="K33" s="51">
        <v>32</v>
      </c>
      <c r="L33" s="51"/>
      <c r="M33" s="36" t="s">
        <v>148</v>
      </c>
      <c r="N33" s="41" t="s">
        <v>62</v>
      </c>
      <c r="O33" s="53">
        <f>P33/E33</f>
        <v>535.625</v>
      </c>
      <c r="P33" s="51">
        <v>857</v>
      </c>
      <c r="Q33" s="103">
        <v>668</v>
      </c>
      <c r="R33" s="43"/>
    </row>
    <row r="34" spans="1:18" ht="13.5" customHeight="1">
      <c r="A34" s="43">
        <v>1</v>
      </c>
      <c r="B34" s="43"/>
      <c r="C34" s="51">
        <v>20</v>
      </c>
      <c r="D34" s="51">
        <v>4.5</v>
      </c>
      <c r="E34" s="90">
        <v>1.6</v>
      </c>
      <c r="F34" s="51" t="s">
        <v>59</v>
      </c>
      <c r="G34" s="51">
        <v>109</v>
      </c>
      <c r="H34" s="51">
        <v>0.6</v>
      </c>
      <c r="I34" s="51">
        <v>1</v>
      </c>
      <c r="J34" s="51">
        <v>30</v>
      </c>
      <c r="K34" s="51">
        <v>32</v>
      </c>
      <c r="L34" s="51"/>
      <c r="M34" s="36" t="s">
        <v>148</v>
      </c>
      <c r="N34" s="41" t="s">
        <v>62</v>
      </c>
      <c r="O34" s="53">
        <f>P34/E34</f>
        <v>484.375</v>
      </c>
      <c r="P34" s="51">
        <v>775</v>
      </c>
      <c r="Q34" s="103">
        <v>587</v>
      </c>
      <c r="R34" s="43"/>
    </row>
    <row r="35" spans="1:18" ht="12.75" customHeight="1">
      <c r="A35" s="43"/>
      <c r="B35" s="39" t="s">
        <v>53</v>
      </c>
      <c r="C35" s="105"/>
      <c r="D35" s="106"/>
      <c r="E35" s="107">
        <v>19.9</v>
      </c>
      <c r="F35" s="106"/>
      <c r="G35" s="106"/>
      <c r="H35" s="106"/>
      <c r="I35" s="106"/>
      <c r="J35" s="106"/>
      <c r="K35" s="106"/>
      <c r="L35" s="106"/>
      <c r="M35" s="108"/>
      <c r="N35" s="106"/>
      <c r="O35" s="106"/>
      <c r="P35" s="58">
        <f>SUM(P25:P34)</f>
        <v>10041</v>
      </c>
      <c r="Q35" s="60">
        <f>SUM(Q25:Q34)</f>
        <v>7400</v>
      </c>
      <c r="R35" s="109"/>
    </row>
    <row r="36" spans="1:18" ht="12.75" customHeight="1">
      <c r="A36" s="93"/>
      <c r="B36" s="45" t="s">
        <v>58</v>
      </c>
      <c r="C36" s="61"/>
      <c r="D36" s="47"/>
      <c r="E36" s="62">
        <v>39.4</v>
      </c>
      <c r="F36" s="63"/>
      <c r="G36" s="47"/>
      <c r="H36" s="47"/>
      <c r="I36" s="47"/>
      <c r="J36" s="47"/>
      <c r="K36" s="47"/>
      <c r="L36" s="47"/>
      <c r="M36" s="47"/>
      <c r="N36" s="47" t="s">
        <v>62</v>
      </c>
      <c r="O36" s="94"/>
      <c r="P36" s="95">
        <v>16411</v>
      </c>
      <c r="Q36" s="110">
        <v>12040</v>
      </c>
      <c r="R36" s="96"/>
    </row>
    <row r="37" spans="1:18" ht="12.75" customHeight="1">
      <c r="A37" s="54"/>
      <c r="B37" s="54"/>
      <c r="C37" s="4"/>
      <c r="D37" s="4"/>
      <c r="E37" s="97"/>
      <c r="F37" s="9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4"/>
    </row>
    <row r="40" spans="1:18" ht="14.25" customHeight="1">
      <c r="A40" s="54"/>
      <c r="E40" s="2"/>
      <c r="F40" s="2" t="s">
        <v>130</v>
      </c>
      <c r="G40" s="2"/>
      <c r="H40" s="2"/>
      <c r="I40" s="2"/>
      <c r="J40" s="2"/>
      <c r="K40" s="2"/>
      <c r="L40" s="2"/>
      <c r="M40" s="2"/>
      <c r="N40" s="2"/>
      <c r="O40" s="99"/>
      <c r="P40" s="99"/>
      <c r="Q40" s="99"/>
      <c r="R40" s="54"/>
    </row>
    <row r="41" spans="1:18" ht="11.25" customHeight="1">
      <c r="A41" s="54"/>
      <c r="B41" s="70" t="s">
        <v>171</v>
      </c>
      <c r="O41" s="99"/>
      <c r="P41" s="99"/>
      <c r="Q41" s="99"/>
      <c r="R41" s="54"/>
    </row>
    <row r="42" spans="1:18" ht="11.25" customHeight="1">
      <c r="A42" s="54"/>
      <c r="B42" s="70" t="s">
        <v>172</v>
      </c>
      <c r="D42" s="111"/>
      <c r="E42" s="111"/>
      <c r="F42" s="111"/>
      <c r="O42" s="99"/>
      <c r="P42" s="99"/>
      <c r="Q42" s="99"/>
      <c r="R42" s="54"/>
    </row>
    <row r="43" spans="1:18" ht="11.25" customHeight="1">
      <c r="A43" s="54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54"/>
    </row>
    <row r="44" spans="1:18" ht="11.25" customHeight="1">
      <c r="A44" s="54"/>
      <c r="O44" s="99"/>
      <c r="P44" s="99"/>
      <c r="Q44" s="99"/>
      <c r="R44" s="54"/>
    </row>
    <row r="45" spans="1:18" ht="11.25" customHeight="1">
      <c r="A45" s="54"/>
      <c r="O45" s="99"/>
      <c r="P45" s="99"/>
      <c r="Q45" s="99"/>
      <c r="R45" s="54"/>
    </row>
    <row r="46" spans="15:18" ht="11.25" customHeight="1">
      <c r="O46" s="99"/>
      <c r="P46" s="99"/>
      <c r="Q46" s="99"/>
      <c r="R46" s="54"/>
    </row>
    <row r="47" spans="1:18" ht="11.25" customHeight="1">
      <c r="A47" s="64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54"/>
    </row>
    <row r="48" spans="1:18" ht="11.25" customHeight="1">
      <c r="A48" s="6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54"/>
    </row>
  </sheetData>
  <sheetProtection selectLockedCells="1" selectUnlockedCells="1"/>
  <mergeCells count="8">
    <mergeCell ref="M2:R2"/>
    <mergeCell ref="B3:F3"/>
    <mergeCell ref="L3:R3"/>
    <mergeCell ref="C4:F4"/>
    <mergeCell ref="M4:R4"/>
    <mergeCell ref="P5:R5"/>
    <mergeCell ref="A6:R6"/>
    <mergeCell ref="A7:R7"/>
  </mergeCells>
  <printOptions/>
  <pageMargins left="0.2902777777777778" right="0.22013888888888888" top="0.45" bottom="0.25" header="0.5118055555555555" footer="0.5118055555555555"/>
  <pageSetup horizontalDpi="300" verticalDpi="300" orientation="landscape" paperSize="9" scale="96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/>
  <cp:lastPrinted>2014-12-19T07:46:48Z</cp:lastPrinted>
  <dcterms:created xsi:type="dcterms:W3CDTF">2003-12-18T07:31:04Z</dcterms:created>
  <dcterms:modified xsi:type="dcterms:W3CDTF">2014-12-29T11:20:24Z</dcterms:modified>
  <cp:category/>
  <cp:version/>
  <cp:contentType/>
  <cp:contentStatus/>
  <cp:revision>240</cp:revision>
</cp:coreProperties>
</file>